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600" activeTab="0"/>
  </bookViews>
  <sheets>
    <sheet name="General Fund" sheetId="1" r:id="rId1"/>
    <sheet name="Water Fund" sheetId="2" r:id="rId2"/>
  </sheets>
  <definedNames>
    <definedName name="_xlnm.Print_Titles" localSheetId="1">'Water Fund'!$1:$1</definedName>
  </definedNames>
  <calcPr fullCalcOnLoad="1"/>
</workbook>
</file>

<file path=xl/sharedStrings.xml><?xml version="1.0" encoding="utf-8"?>
<sst xmlns="http://schemas.openxmlformats.org/spreadsheetml/2006/main" count="194" uniqueCount="164">
  <si>
    <t>Ad Valorem Tax</t>
  </si>
  <si>
    <t>DMV Tax Refund</t>
  </si>
  <si>
    <t>Interest &amp; Penalties</t>
  </si>
  <si>
    <t>Investment Earnings</t>
  </si>
  <si>
    <t>Sales &amp; Use Tax Distribution</t>
  </si>
  <si>
    <t>REVENUE</t>
  </si>
  <si>
    <t>Advertising</t>
  </si>
  <si>
    <t>Dues &amp; Subscriptions</t>
  </si>
  <si>
    <t>Entertainment</t>
  </si>
  <si>
    <t>Equipment</t>
  </si>
  <si>
    <t>Equipment Maintenance</t>
  </si>
  <si>
    <t>Office Supplies</t>
  </si>
  <si>
    <t>Payroll</t>
  </si>
  <si>
    <t>Postage</t>
  </si>
  <si>
    <t>GOVERNING BODY</t>
  </si>
  <si>
    <t>Continuing Education</t>
  </si>
  <si>
    <t>FIRE PROTECTION</t>
  </si>
  <si>
    <t>Station Contribution</t>
  </si>
  <si>
    <t>PUBLIC BUILDINGS</t>
  </si>
  <si>
    <t>Electricity</t>
  </si>
  <si>
    <t>Maintenance</t>
  </si>
  <si>
    <t>Utilities Gas</t>
  </si>
  <si>
    <t>Utilities Water</t>
  </si>
  <si>
    <t>PUBLIC SAFETY</t>
  </si>
  <si>
    <t>Security Lights</t>
  </si>
  <si>
    <t>TAX COLLECTION</t>
  </si>
  <si>
    <t>Payroll Taxes</t>
  </si>
  <si>
    <t>Miscellaneous Income</t>
  </si>
  <si>
    <t>TOTAL REVENUE</t>
  </si>
  <si>
    <t>ADMINISTRATION EXPENSES</t>
  </si>
  <si>
    <t>TOTAL ADMINISTRATION EXPENSES</t>
  </si>
  <si>
    <t>Chemicals</t>
  </si>
  <si>
    <t>Contract Operator</t>
  </si>
  <si>
    <t>Lab Testing</t>
  </si>
  <si>
    <t>Long Term Maintenance</t>
  </si>
  <si>
    <t>Supplies/Equipment</t>
  </si>
  <si>
    <t>Taxes/Licenses/Permits</t>
  </si>
  <si>
    <t>Utilities Electric</t>
  </si>
  <si>
    <t>Well Field Lease</t>
  </si>
  <si>
    <t>TOTAL DISTRIBUTION EXPENSES</t>
  </si>
  <si>
    <t>TOTAL GOVERNING BODY</t>
  </si>
  <si>
    <t>TOTAL FIRE PROTECTION</t>
  </si>
  <si>
    <t>TOTAL PUBLIC BUILDINGS</t>
  </si>
  <si>
    <t>TOTAL PUBLIC SAFETY</t>
  </si>
  <si>
    <t>TOTAL TAX COLLECTION</t>
  </si>
  <si>
    <t>WATER DISTRIBUTION EXPENSES</t>
  </si>
  <si>
    <t>Gas Expense - Truck</t>
  </si>
  <si>
    <t>Appropriation from Operating Fund Reserves</t>
  </si>
  <si>
    <t>Employee Health Insurance</t>
  </si>
  <si>
    <t>Insurance - Workman's Comp</t>
  </si>
  <si>
    <t>Insurance - Liability and Bonding</t>
  </si>
  <si>
    <t>TOTAL CAPITAL OUTLAY</t>
  </si>
  <si>
    <t>TOTAL ROADS &amp; GROUNDS GENERAL</t>
  </si>
  <si>
    <t>TOTAL ROADS &amp; GROUNDS POWELL BILL</t>
  </si>
  <si>
    <t>Contract Mowing - Powell Bill</t>
  </si>
  <si>
    <t>ROADS &amp; GROUNDS - POWELL BILL</t>
  </si>
  <si>
    <t>ROADS &amp; GROUNDS - GENERAL</t>
  </si>
  <si>
    <t>Sales Tax Refund</t>
  </si>
  <si>
    <t>Insurance - Liability</t>
  </si>
  <si>
    <t>Employee Bonus</t>
  </si>
  <si>
    <t>Audit Expense</t>
  </si>
  <si>
    <t>Powell Bill Map - Annual</t>
  </si>
  <si>
    <t>Truck Maintenance</t>
  </si>
  <si>
    <t>Snow Removal - Powell Bill</t>
  </si>
  <si>
    <t>Repairs &amp; Maintenance/Supplies - Powell Bill</t>
  </si>
  <si>
    <t xml:space="preserve">Consumption Charge </t>
  </si>
  <si>
    <t>Dues &amp; Subscriptions - NC Rural Water</t>
  </si>
  <si>
    <t xml:space="preserve">TOTAL EXPENSE </t>
  </si>
  <si>
    <t>NOTES</t>
  </si>
  <si>
    <t>Annual Legal Fees</t>
  </si>
  <si>
    <t>CAPITAL OUTLAY</t>
  </si>
  <si>
    <t>Truck Liability Insurance</t>
  </si>
  <si>
    <t xml:space="preserve">Internet Webpage Service </t>
  </si>
  <si>
    <t>Leaf Removal</t>
  </si>
  <si>
    <t>Cell Phone - Public Works</t>
  </si>
  <si>
    <t>NC Unemployment Insurance</t>
  </si>
  <si>
    <t>CONTINGENCY FUND</t>
  </si>
  <si>
    <t xml:space="preserve">   Line
Number</t>
  </si>
  <si>
    <t xml:space="preserve">Budget Line Item
</t>
  </si>
  <si>
    <t>CONTINGENCY PERCENTAGE</t>
  </si>
  <si>
    <t>Employee Uniform</t>
  </si>
  <si>
    <t>Appropriation from Water Reserves</t>
  </si>
  <si>
    <t>2013-2014
Amended
Budget</t>
  </si>
  <si>
    <t xml:space="preserve"> 2013-2014
Budget</t>
  </si>
  <si>
    <t>TOTAL PUBLIC PARK</t>
  </si>
  <si>
    <t>Proposal # 1 for 2014-15</t>
  </si>
  <si>
    <t>County Contract to Collect Taxes</t>
  </si>
  <si>
    <t>Repairs &amp; Maintenance</t>
  </si>
  <si>
    <t>Supplies</t>
  </si>
  <si>
    <t>Should be 3%-5% per State recommendation</t>
  </si>
  <si>
    <t>11.5 Mills</t>
  </si>
  <si>
    <t>NCLM, UNC School of Government membership dues</t>
  </si>
  <si>
    <t>No rate increase</t>
  </si>
  <si>
    <t>Misc Income</t>
  </si>
  <si>
    <t>19.0 Mills</t>
  </si>
  <si>
    <t>Solid Waste Disposal Distribution</t>
  </si>
  <si>
    <t>Amended Budget        FY 2014-15</t>
  </si>
  <si>
    <t xml:space="preserve">Franchise Taxes </t>
  </si>
  <si>
    <t>Councilmembers Meeting Fee</t>
  </si>
  <si>
    <t>Employee Health Insurance - 3 employees</t>
  </si>
  <si>
    <t>Contract with county</t>
  </si>
  <si>
    <t>New water service</t>
  </si>
  <si>
    <t>Codification</t>
  </si>
  <si>
    <t>MANIERRE PUBLIC PARK</t>
  </si>
  <si>
    <t>Quarterly Water Service Fee</t>
  </si>
  <si>
    <t>Quarterly Assessment - Water Surcharge</t>
  </si>
  <si>
    <t>Retirement 2%</t>
  </si>
  <si>
    <t>Proposal # 4 FY 2015-16</t>
  </si>
  <si>
    <t xml:space="preserve">Beautification </t>
  </si>
  <si>
    <t>Danger Tree Removal</t>
  </si>
  <si>
    <t>Mayor's Meeting Fee</t>
  </si>
  <si>
    <t>17.5 Mills</t>
  </si>
  <si>
    <t>ALT</t>
  </si>
  <si>
    <t>Ad Valorem Tax Prior Years</t>
  </si>
  <si>
    <t>Telephone/Internet service</t>
  </si>
  <si>
    <t>Powell Bill</t>
  </si>
  <si>
    <t>Building Application fees</t>
  </si>
  <si>
    <t>Payroll Services</t>
  </si>
  <si>
    <t>Lamar has requested a fixed range gauge pressure transmitter</t>
  </si>
  <si>
    <t>cost $3,643.85</t>
  </si>
  <si>
    <t>Computer tech support</t>
  </si>
  <si>
    <t>DEBT SERVICES</t>
  </si>
  <si>
    <t>Truck Payment</t>
  </si>
  <si>
    <t>TOTAL DEBT SERVICES</t>
  </si>
  <si>
    <t>DEBT SERVICE</t>
  </si>
  <si>
    <t>replace 2 well pipes connecting to well pump</t>
  </si>
  <si>
    <t>digital display with power supply</t>
  </si>
  <si>
    <t>Telephone/Internet</t>
  </si>
  <si>
    <t xml:space="preserve">Contract Public Safety </t>
  </si>
  <si>
    <t>Donations - GREAT</t>
  </si>
  <si>
    <t>Balance forward in Operating General Fund</t>
  </si>
  <si>
    <t>Balance forward in Operating Water Fund</t>
  </si>
  <si>
    <t>REIMBURSE WATER RESERVE</t>
  </si>
  <si>
    <t>12,000.00  for town audit and 600.00 for occupancy tax audit</t>
  </si>
  <si>
    <t>Computer technical support</t>
  </si>
  <si>
    <t>If we continue this/ or to Ellen for Legal fees</t>
  </si>
  <si>
    <t>Renovation of Front Entrance</t>
  </si>
  <si>
    <t>RESERVE FUND</t>
  </si>
  <si>
    <t>CARRY OVER FUND</t>
  </si>
  <si>
    <t>CURRENT VALUE $83,199,091</t>
  </si>
  <si>
    <t>Current rate of .00225%  at 98% OF VALUE $81,535,109</t>
  </si>
  <si>
    <t>ENDING BALANCE GENERAL FUND</t>
  </si>
  <si>
    <t>Mowing Lakeside</t>
  </si>
  <si>
    <t>UCB Loan for New Water Meters</t>
  </si>
  <si>
    <t>N Sight Annual maintenance</t>
  </si>
  <si>
    <t>Trimble Ranger HH Annual Maintenance</t>
  </si>
  <si>
    <t>R900 BC Trans Annual Maintenance</t>
  </si>
  <si>
    <t>2018 to 2019</t>
  </si>
  <si>
    <t>Leaf Removal Lakeside</t>
  </si>
  <si>
    <t>Donations- Nanathala Library ect</t>
  </si>
  <si>
    <t>2nd of 3 payments</t>
  </si>
  <si>
    <t>PROPOSED BUDGET 2017/2018 65/35 SPLIT</t>
  </si>
  <si>
    <t>Prosed Budget 2017/2018 65/35 split</t>
  </si>
  <si>
    <t>2018  to 2019</t>
  </si>
  <si>
    <t>Election</t>
  </si>
  <si>
    <t>Transfer from Road Reserves</t>
  </si>
  <si>
    <t>Repaving Town Roads</t>
  </si>
  <si>
    <t>New printer for the office</t>
  </si>
  <si>
    <t>2019 the new tax evaluation will go on the books</t>
  </si>
  <si>
    <t>$12,000.00 for town audit and $600.00 for occupancy tax audit if adopted remaining balance will come from water</t>
  </si>
  <si>
    <t>2nd repayment from General funds</t>
  </si>
  <si>
    <t>Contract Mowing  - Powell Bill Lakeside</t>
  </si>
  <si>
    <t>Council Meeting Supplies</t>
  </si>
  <si>
    <t>Office Supplies and Equipment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</si>
</sst>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%"/>
    <numFmt numFmtId="169" formatCode="&quot;$&quot;#,##0"/>
    <numFmt numFmtId="170" formatCode="#,##0.00;\-#,##0.00"/>
    <numFmt numFmtId="171" formatCode="&quot;$&quot;#,##0.0000_);\(&quot;$&quot;#,##0.0000\)"/>
    <numFmt numFmtId="172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7" fontId="0" fillId="0" borderId="0" xfId="0" applyNumberFormat="1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9" fontId="5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7" fontId="1" fillId="0" borderId="0" xfId="0" applyNumberFormat="1" applyFont="1" applyFill="1" applyBorder="1" applyAlignment="1">
      <alignment horizontal="center"/>
    </xf>
    <xf numFmtId="7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/>
    </xf>
    <xf numFmtId="7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Border="1" applyAlignment="1">
      <alignment horizontal="left"/>
    </xf>
    <xf numFmtId="7" fontId="0" fillId="0" borderId="11" xfId="0" applyNumberFormat="1" applyFont="1" applyFill="1" applyBorder="1" applyAlignment="1">
      <alignment horizontal="right"/>
    </xf>
    <xf numFmtId="7" fontId="1" fillId="0" borderId="12" xfId="0" applyNumberFormat="1" applyFont="1" applyFill="1" applyBorder="1" applyAlignment="1">
      <alignment horizontal="right"/>
    </xf>
    <xf numFmtId="7" fontId="0" fillId="0" borderId="13" xfId="0" applyNumberFormat="1" applyFont="1" applyFill="1" applyBorder="1" applyAlignment="1">
      <alignment horizontal="right"/>
    </xf>
    <xf numFmtId="7" fontId="0" fillId="0" borderId="0" xfId="0" applyNumberFormat="1" applyFont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9" fontId="0" fillId="0" borderId="14" xfId="0" applyNumberFormat="1" applyFont="1" applyFill="1" applyBorder="1" applyAlignment="1">
      <alignment horizontal="left"/>
    </xf>
    <xf numFmtId="10" fontId="1" fillId="0" borderId="14" xfId="0" applyNumberFormat="1" applyFont="1" applyFill="1" applyBorder="1" applyAlignment="1">
      <alignment horizontal="left"/>
    </xf>
    <xf numFmtId="9" fontId="0" fillId="0" borderId="15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7" fontId="0" fillId="0" borderId="11" xfId="0" applyNumberFormat="1" applyFont="1" applyFill="1" applyBorder="1" applyAlignment="1">
      <alignment/>
    </xf>
    <xf numFmtId="7" fontId="0" fillId="0" borderId="13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 horizontal="left" wrapText="1"/>
    </xf>
    <xf numFmtId="164" fontId="0" fillId="0" borderId="12" xfId="0" applyNumberFormat="1" applyFont="1" applyFill="1" applyBorder="1" applyAlignment="1">
      <alignment horizontal="right"/>
    </xf>
    <xf numFmtId="9" fontId="0" fillId="0" borderId="15" xfId="0" applyNumberFormat="1" applyFont="1" applyFill="1" applyBorder="1" applyAlignment="1">
      <alignment horizontal="left" wrapText="1"/>
    </xf>
    <xf numFmtId="9" fontId="1" fillId="0" borderId="14" xfId="0" applyNumberFormat="1" applyFont="1" applyFill="1" applyBorder="1" applyAlignment="1">
      <alignment horizontal="left" wrapText="1"/>
    </xf>
    <xf numFmtId="9" fontId="1" fillId="0" borderId="21" xfId="0" applyNumberFormat="1" applyFont="1" applyFill="1" applyBorder="1" applyAlignment="1">
      <alignment horizontal="left" wrapText="1"/>
    </xf>
    <xf numFmtId="9" fontId="0" fillId="0" borderId="21" xfId="0" applyNumberFormat="1" applyFont="1" applyFill="1" applyBorder="1" applyAlignment="1">
      <alignment horizontal="left" wrapText="1"/>
    </xf>
    <xf numFmtId="8" fontId="0" fillId="0" borderId="14" xfId="0" applyNumberFormat="1" applyFont="1" applyFill="1" applyBorder="1" applyAlignment="1">
      <alignment horizontal="left" wrapText="1"/>
    </xf>
    <xf numFmtId="9" fontId="0" fillId="0" borderId="22" xfId="0" applyNumberFormat="1" applyFont="1" applyFill="1" applyBorder="1" applyAlignment="1">
      <alignment horizontal="left" wrapText="1"/>
    </xf>
    <xf numFmtId="169" fontId="0" fillId="0" borderId="14" xfId="0" applyNumberFormat="1" applyFont="1" applyFill="1" applyBorder="1" applyAlignment="1">
      <alignment horizontal="left" wrapText="1"/>
    </xf>
    <xf numFmtId="10" fontId="0" fillId="0" borderId="14" xfId="0" applyNumberFormat="1" applyFont="1" applyFill="1" applyBorder="1" applyAlignment="1">
      <alignment horizontal="left" wrapText="1"/>
    </xf>
    <xf numFmtId="7" fontId="1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right"/>
    </xf>
    <xf numFmtId="164" fontId="1" fillId="0" borderId="24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9" fontId="0" fillId="0" borderId="26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7" fontId="0" fillId="0" borderId="12" xfId="0" applyNumberFormat="1" applyFont="1" applyFill="1" applyBorder="1" applyAlignment="1">
      <alignment horizontal="center"/>
    </xf>
    <xf numFmtId="7" fontId="1" fillId="0" borderId="12" xfId="0" applyNumberFormat="1" applyFont="1" applyFill="1" applyBorder="1" applyAlignment="1">
      <alignment horizontal="center" wrapText="1"/>
    </xf>
    <xf numFmtId="164" fontId="0" fillId="0" borderId="14" xfId="0" applyNumberFormat="1" applyFont="1" applyFill="1" applyBorder="1" applyAlignment="1">
      <alignment/>
    </xf>
    <xf numFmtId="7" fontId="0" fillId="0" borderId="11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7" fontId="1" fillId="0" borderId="17" xfId="0" applyNumberFormat="1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7" fontId="0" fillId="0" borderId="30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 horizontal="right"/>
    </xf>
    <xf numFmtId="164" fontId="1" fillId="0" borderId="26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7" fontId="1" fillId="33" borderId="12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7" fontId="1" fillId="0" borderId="33" xfId="0" applyNumberFormat="1" applyFont="1" applyFill="1" applyBorder="1" applyAlignment="1">
      <alignment horizontal="center" wrapText="1"/>
    </xf>
    <xf numFmtId="9" fontId="1" fillId="0" borderId="33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1" fillId="34" borderId="11" xfId="0" applyNumberFormat="1" applyFont="1" applyFill="1" applyBorder="1" applyAlignment="1">
      <alignment horizontal="center"/>
    </xf>
    <xf numFmtId="7" fontId="0" fillId="34" borderId="11" xfId="0" applyNumberFormat="1" applyFont="1" applyFill="1" applyBorder="1" applyAlignment="1">
      <alignment/>
    </xf>
    <xf numFmtId="7" fontId="0" fillId="34" borderId="13" xfId="0" applyNumberFormat="1" applyFont="1" applyFill="1" applyBorder="1" applyAlignment="1">
      <alignment/>
    </xf>
    <xf numFmtId="7" fontId="1" fillId="34" borderId="12" xfId="0" applyNumberFormat="1" applyFont="1" applyFill="1" applyBorder="1" applyAlignment="1">
      <alignment/>
    </xf>
    <xf numFmtId="7" fontId="0" fillId="34" borderId="11" xfId="0" applyNumberFormat="1" applyFont="1" applyFill="1" applyBorder="1" applyAlignment="1">
      <alignment horizontal="right"/>
    </xf>
    <xf numFmtId="7" fontId="0" fillId="34" borderId="12" xfId="0" applyNumberFormat="1" applyFon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7" fontId="0" fillId="34" borderId="32" xfId="0" applyNumberFormat="1" applyFont="1" applyFill="1" applyBorder="1" applyAlignment="1">
      <alignment/>
    </xf>
    <xf numFmtId="7" fontId="1" fillId="34" borderId="11" xfId="0" applyNumberFormat="1" applyFont="1" applyFill="1" applyBorder="1" applyAlignment="1">
      <alignment/>
    </xf>
    <xf numFmtId="164" fontId="1" fillId="34" borderId="12" xfId="0" applyNumberFormat="1" applyFont="1" applyFill="1" applyBorder="1" applyAlignment="1">
      <alignment horizontal="right"/>
    </xf>
    <xf numFmtId="7" fontId="0" fillId="34" borderId="13" xfId="0" applyNumberFormat="1" applyFont="1" applyFill="1" applyBorder="1" applyAlignment="1">
      <alignment horizontal="right"/>
    </xf>
    <xf numFmtId="7" fontId="0" fillId="34" borderId="34" xfId="0" applyNumberFormat="1" applyFont="1" applyFill="1" applyBorder="1" applyAlignment="1">
      <alignment horizontal="right"/>
    </xf>
    <xf numFmtId="7" fontId="1" fillId="34" borderId="13" xfId="0" applyNumberFormat="1" applyFont="1" applyFill="1" applyBorder="1" applyAlignment="1">
      <alignment horizontal="right"/>
    </xf>
    <xf numFmtId="10" fontId="1" fillId="34" borderId="11" xfId="0" applyNumberFormat="1" applyFont="1" applyFill="1" applyBorder="1" applyAlignment="1">
      <alignment/>
    </xf>
    <xf numFmtId="7" fontId="0" fillId="34" borderId="17" xfId="0" applyNumberFormat="1" applyFont="1" applyFill="1" applyBorder="1" applyAlignment="1">
      <alignment/>
    </xf>
    <xf numFmtId="7" fontId="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6" fontId="0" fillId="0" borderId="15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7" fontId="1" fillId="0" borderId="12" xfId="0" applyNumberFormat="1" applyFont="1" applyFill="1" applyBorder="1" applyAlignment="1">
      <alignment/>
    </xf>
    <xf numFmtId="7" fontId="0" fillId="0" borderId="35" xfId="0" applyNumberFormat="1" applyFont="1" applyFill="1" applyBorder="1" applyAlignment="1">
      <alignment/>
    </xf>
    <xf numFmtId="7" fontId="0" fillId="0" borderId="32" xfId="0" applyNumberFormat="1" applyFont="1" applyFill="1" applyBorder="1" applyAlignment="1">
      <alignment/>
    </xf>
    <xf numFmtId="7" fontId="0" fillId="0" borderId="12" xfId="0" applyNumberFormat="1" applyFont="1" applyFill="1" applyBorder="1" applyAlignment="1">
      <alignment/>
    </xf>
    <xf numFmtId="7" fontId="0" fillId="0" borderId="34" xfId="0" applyNumberFormat="1" applyFont="1" applyFill="1" applyBorder="1" applyAlignment="1">
      <alignment horizontal="right"/>
    </xf>
    <xf numFmtId="7" fontId="1" fillId="0" borderId="13" xfId="0" applyNumberFormat="1" applyFont="1" applyFill="1" applyBorder="1" applyAlignment="1">
      <alignment horizontal="right"/>
    </xf>
    <xf numFmtId="10" fontId="1" fillId="0" borderId="11" xfId="0" applyNumberFormat="1" applyFont="1" applyFill="1" applyBorder="1" applyAlignment="1">
      <alignment/>
    </xf>
    <xf numFmtId="7" fontId="1" fillId="0" borderId="36" xfId="0" applyNumberFormat="1" applyFont="1" applyFill="1" applyBorder="1" applyAlignment="1">
      <alignment/>
    </xf>
    <xf numFmtId="7" fontId="1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textRotation="90" wrapText="1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13" xfId="0" applyNumberFormat="1" applyFont="1" applyFill="1" applyBorder="1" applyAlignment="1">
      <alignment horizontal="left" wrapText="1"/>
    </xf>
    <xf numFmtId="164" fontId="0" fillId="0" borderId="14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8" xfId="0" applyFont="1" applyFill="1" applyBorder="1" applyAlignment="1">
      <alignment/>
    </xf>
    <xf numFmtId="7" fontId="45" fillId="0" borderId="0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10" fontId="45" fillId="0" borderId="11" xfId="0" applyNumberFormat="1" applyFont="1" applyFill="1" applyBorder="1" applyAlignment="1">
      <alignment horizontal="right"/>
    </xf>
    <xf numFmtId="7" fontId="44" fillId="0" borderId="0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left"/>
    </xf>
    <xf numFmtId="10" fontId="45" fillId="0" borderId="14" xfId="0" applyNumberFormat="1" applyFont="1" applyFill="1" applyBorder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18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7" fontId="46" fillId="0" borderId="11" xfId="0" applyNumberFormat="1" applyFont="1" applyFill="1" applyBorder="1" applyAlignment="1">
      <alignment horizontal="right"/>
    </xf>
    <xf numFmtId="164" fontId="46" fillId="0" borderId="14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 horizontal="center"/>
    </xf>
    <xf numFmtId="4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9" fontId="1" fillId="0" borderId="22" xfId="0" applyNumberFormat="1" applyFont="1" applyFill="1" applyBorder="1" applyAlignment="1">
      <alignment horizontal="left" wrapText="1"/>
    </xf>
    <xf numFmtId="7" fontId="1" fillId="34" borderId="32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7" fontId="1" fillId="34" borderId="13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 horizontal="left" wrapText="1"/>
    </xf>
    <xf numFmtId="7" fontId="1" fillId="34" borderId="11" xfId="0" applyNumberFormat="1" applyFont="1" applyFill="1" applyBorder="1" applyAlignment="1">
      <alignment horizontal="right"/>
    </xf>
    <xf numFmtId="7" fontId="1" fillId="0" borderId="11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7" fontId="0" fillId="34" borderId="11" xfId="0" applyNumberFormat="1" applyFont="1" applyFill="1" applyBorder="1" applyAlignment="1">
      <alignment/>
    </xf>
    <xf numFmtId="7" fontId="1" fillId="0" borderId="1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7" fontId="1" fillId="0" borderId="11" xfId="0" applyNumberFormat="1" applyFont="1" applyFill="1" applyBorder="1" applyAlignment="1">
      <alignment horizontal="right"/>
    </xf>
    <xf numFmtId="164" fontId="1" fillId="0" borderId="24" xfId="0" applyNumberFormat="1" applyFont="1" applyFill="1" applyBorder="1" applyAlignment="1">
      <alignment/>
    </xf>
    <xf numFmtId="164" fontId="1" fillId="34" borderId="24" xfId="0" applyNumberFormat="1" applyFont="1" applyFill="1" applyBorder="1" applyAlignment="1">
      <alignment/>
    </xf>
    <xf numFmtId="10" fontId="1" fillId="0" borderId="14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9" fontId="44" fillId="0" borderId="14" xfId="0" applyNumberFormat="1" applyFont="1" applyFill="1" applyBorder="1" applyAlignment="1">
      <alignment horizontal="left" wrapText="1"/>
    </xf>
    <xf numFmtId="9" fontId="45" fillId="0" borderId="14" xfId="0" applyNumberFormat="1" applyFont="1" applyFill="1" applyBorder="1" applyAlignment="1">
      <alignment horizontal="left" wrapText="1"/>
    </xf>
    <xf numFmtId="9" fontId="44" fillId="0" borderId="22" xfId="0" applyNumberFormat="1" applyFont="1" applyFill="1" applyBorder="1" applyAlignment="1">
      <alignment horizontal="left" wrapText="1"/>
    </xf>
    <xf numFmtId="7" fontId="44" fillId="34" borderId="11" xfId="0" applyNumberFormat="1" applyFont="1" applyFill="1" applyBorder="1" applyAlignment="1">
      <alignment horizontal="right"/>
    </xf>
    <xf numFmtId="7" fontId="45" fillId="34" borderId="11" xfId="0" applyNumberFormat="1" applyFont="1" applyFill="1" applyBorder="1" applyAlignment="1">
      <alignment horizontal="right"/>
    </xf>
    <xf numFmtId="7" fontId="1" fillId="34" borderId="20" xfId="0" applyNumberFormat="1" applyFont="1" applyFill="1" applyBorder="1" applyAlignment="1">
      <alignment wrapText="1"/>
    </xf>
    <xf numFmtId="0" fontId="1" fillId="34" borderId="18" xfId="0" applyNumberFormat="1" applyFont="1" applyFill="1" applyBorder="1" applyAlignment="1">
      <alignment horizontal="center"/>
    </xf>
    <xf numFmtId="7" fontId="0" fillId="34" borderId="41" xfId="0" applyNumberFormat="1" applyFont="1" applyFill="1" applyBorder="1" applyAlignment="1">
      <alignment/>
    </xf>
    <xf numFmtId="7" fontId="0" fillId="34" borderId="18" xfId="0" applyNumberFormat="1" applyFont="1" applyFill="1" applyBorder="1" applyAlignment="1">
      <alignment/>
    </xf>
    <xf numFmtId="7" fontId="0" fillId="34" borderId="27" xfId="0" applyNumberFormat="1" applyFont="1" applyFill="1" applyBorder="1" applyAlignment="1">
      <alignment/>
    </xf>
    <xf numFmtId="7" fontId="1" fillId="34" borderId="20" xfId="0" applyNumberFormat="1" applyFont="1" applyFill="1" applyBorder="1" applyAlignment="1">
      <alignment/>
    </xf>
    <xf numFmtId="7" fontId="0" fillId="34" borderId="20" xfId="0" applyNumberFormat="1" applyFont="1" applyFill="1" applyBorder="1" applyAlignment="1">
      <alignment/>
    </xf>
    <xf numFmtId="7" fontId="0" fillId="34" borderId="18" xfId="0" applyNumberFormat="1" applyFont="1" applyFill="1" applyBorder="1" applyAlignment="1">
      <alignment horizontal="right"/>
    </xf>
    <xf numFmtId="7" fontId="1" fillId="34" borderId="18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7" fontId="0" fillId="34" borderId="18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 horizontal="right"/>
    </xf>
    <xf numFmtId="7" fontId="1" fillId="34" borderId="27" xfId="0" applyNumberFormat="1" applyFont="1" applyFill="1" applyBorder="1" applyAlignment="1">
      <alignment/>
    </xf>
    <xf numFmtId="7" fontId="0" fillId="34" borderId="27" xfId="0" applyNumberFormat="1" applyFont="1" applyFill="1" applyBorder="1" applyAlignment="1">
      <alignment horizontal="right"/>
    </xf>
    <xf numFmtId="7" fontId="0" fillId="34" borderId="42" xfId="0" applyNumberFormat="1" applyFont="1" applyFill="1" applyBorder="1" applyAlignment="1">
      <alignment horizontal="right"/>
    </xf>
    <xf numFmtId="7" fontId="0" fillId="34" borderId="19" xfId="0" applyNumberFormat="1" applyFont="1" applyFill="1" applyBorder="1" applyAlignment="1">
      <alignment/>
    </xf>
    <xf numFmtId="7" fontId="0" fillId="0" borderId="20" xfId="0" applyNumberFormat="1" applyFont="1" applyFill="1" applyBorder="1" applyAlignment="1">
      <alignment horizontal="center"/>
    </xf>
    <xf numFmtId="7" fontId="0" fillId="0" borderId="18" xfId="0" applyNumberFormat="1" applyFont="1" applyFill="1" applyBorder="1" applyAlignment="1">
      <alignment horizontal="center"/>
    </xf>
    <xf numFmtId="7" fontId="0" fillId="0" borderId="18" xfId="0" applyNumberFormat="1" applyFont="1" applyFill="1" applyBorder="1" applyAlignment="1">
      <alignment horizontal="right"/>
    </xf>
    <xf numFmtId="7" fontId="46" fillId="0" borderId="18" xfId="0" applyNumberFormat="1" applyFont="1" applyFill="1" applyBorder="1" applyAlignment="1">
      <alignment horizontal="right"/>
    </xf>
    <xf numFmtId="7" fontId="0" fillId="0" borderId="27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 horizontal="right"/>
    </xf>
    <xf numFmtId="7" fontId="1" fillId="0" borderId="18" xfId="0" applyNumberFormat="1" applyFont="1" applyFill="1" applyBorder="1" applyAlignment="1">
      <alignment horizontal="center"/>
    </xf>
    <xf numFmtId="7" fontId="0" fillId="0" borderId="18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7" fontId="1" fillId="0" borderId="19" xfId="0" applyNumberFormat="1" applyFont="1" applyFill="1" applyBorder="1" applyAlignment="1">
      <alignment horizontal="center"/>
    </xf>
    <xf numFmtId="7" fontId="0" fillId="0" borderId="28" xfId="0" applyNumberFormat="1" applyFont="1" applyFill="1" applyBorder="1" applyAlignment="1">
      <alignment horizontal="center"/>
    </xf>
    <xf numFmtId="7" fontId="1" fillId="0" borderId="20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horizontal="right"/>
    </xf>
    <xf numFmtId="7" fontId="1" fillId="34" borderId="12" xfId="0" applyNumberFormat="1" applyFont="1" applyFill="1" applyBorder="1" applyAlignment="1">
      <alignment wrapText="1"/>
    </xf>
    <xf numFmtId="49" fontId="1" fillId="0" borderId="43" xfId="0" applyNumberFormat="1" applyFont="1" applyBorder="1" applyAlignment="1">
      <alignment horizontal="center" vertical="center" textRotation="90" wrapText="1"/>
    </xf>
    <xf numFmtId="49" fontId="1" fillId="0" borderId="44" xfId="0" applyNumberFormat="1" applyFont="1" applyFill="1" applyBorder="1" applyAlignment="1">
      <alignment horizontal="center" wrapText="1"/>
    </xf>
    <xf numFmtId="7" fontId="1" fillId="34" borderId="44" xfId="0" applyNumberFormat="1" applyFont="1" applyFill="1" applyBorder="1" applyAlignment="1">
      <alignment horizontal="center" wrapText="1"/>
    </xf>
    <xf numFmtId="7" fontId="1" fillId="34" borderId="45" xfId="0" applyNumberFormat="1" applyFont="1" applyFill="1" applyBorder="1" applyAlignment="1">
      <alignment horizontal="center" wrapText="1"/>
    </xf>
    <xf numFmtId="9" fontId="1" fillId="0" borderId="46" xfId="0" applyNumberFormat="1" applyFont="1" applyFill="1" applyBorder="1" applyAlignment="1">
      <alignment horizontal="center" wrapText="1"/>
    </xf>
    <xf numFmtId="7" fontId="1" fillId="34" borderId="47" xfId="0" applyNumberFormat="1" applyFont="1" applyFill="1" applyBorder="1" applyAlignment="1">
      <alignment horizontal="center" wrapText="1"/>
    </xf>
    <xf numFmtId="7" fontId="0" fillId="34" borderId="48" xfId="0" applyNumberFormat="1" applyFont="1" applyFill="1" applyBorder="1" applyAlignment="1">
      <alignment/>
    </xf>
    <xf numFmtId="9" fontId="47" fillId="0" borderId="14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9" fontId="44" fillId="35" borderId="14" xfId="0" applyNumberFormat="1" applyFont="1" applyFill="1" applyBorder="1" applyAlignment="1">
      <alignment horizontal="left" wrapText="1"/>
    </xf>
    <xf numFmtId="0" fontId="1" fillId="0" borderId="49" xfId="0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1" fillId="0" borderId="49" xfId="0" applyNumberFormat="1" applyFont="1" applyFill="1" applyBorder="1" applyAlignment="1">
      <alignment/>
    </xf>
    <xf numFmtId="164" fontId="1" fillId="0" borderId="50" xfId="0" applyNumberFormat="1" applyFont="1" applyFill="1" applyBorder="1" applyAlignment="1">
      <alignment/>
    </xf>
    <xf numFmtId="8" fontId="1" fillId="34" borderId="41" xfId="0" applyNumberFormat="1" applyFont="1" applyFill="1" applyBorder="1" applyAlignment="1">
      <alignment horizontal="right"/>
    </xf>
    <xf numFmtId="9" fontId="1" fillId="0" borderId="22" xfId="57" applyNumberFormat="1" applyFont="1" applyFill="1" applyBorder="1" applyAlignment="1">
      <alignment horizontal="left" wrapText="1"/>
      <protection/>
    </xf>
    <xf numFmtId="7" fontId="1" fillId="34" borderId="20" xfId="0" applyNumberFormat="1" applyFont="1" applyFill="1" applyBorder="1" applyAlignment="1">
      <alignment horizontal="right"/>
    </xf>
    <xf numFmtId="10" fontId="1" fillId="34" borderId="18" xfId="0" applyNumberFormat="1" applyFont="1" applyFill="1" applyBorder="1" applyAlignment="1">
      <alignment/>
    </xf>
    <xf numFmtId="164" fontId="1" fillId="0" borderId="49" xfId="0" applyNumberFormat="1" applyFont="1" applyFill="1" applyBorder="1" applyAlignment="1">
      <alignment horizontal="right"/>
    </xf>
    <xf numFmtId="10" fontId="45" fillId="0" borderId="18" xfId="0" applyNumberFormat="1" applyFont="1" applyFill="1" applyBorder="1" applyAlignment="1">
      <alignment horizontal="right"/>
    </xf>
    <xf numFmtId="13" fontId="0" fillId="0" borderId="18" xfId="0" applyNumberFormat="1" applyFont="1" applyFill="1" applyBorder="1" applyAlignment="1">
      <alignment horizontal="right"/>
    </xf>
    <xf numFmtId="7" fontId="46" fillId="34" borderId="18" xfId="0" applyNumberFormat="1" applyFont="1" applyFill="1" applyBorder="1" applyAlignment="1">
      <alignment/>
    </xf>
    <xf numFmtId="7" fontId="0" fillId="0" borderId="20" xfId="0" applyNumberFormat="1" applyFont="1" applyFill="1" applyBorder="1" applyAlignment="1">
      <alignment horizontal="right"/>
    </xf>
    <xf numFmtId="7" fontId="0" fillId="0" borderId="41" xfId="0" applyNumberFormat="1" applyFont="1" applyFill="1" applyBorder="1" applyAlignment="1">
      <alignment horizontal="right"/>
    </xf>
    <xf numFmtId="7" fontId="0" fillId="34" borderId="20" xfId="0" applyNumberFormat="1" applyFont="1" applyFill="1" applyBorder="1" applyAlignment="1">
      <alignment/>
    </xf>
    <xf numFmtId="7" fontId="1" fillId="34" borderId="44" xfId="0" applyNumberFormat="1" applyFont="1" applyFill="1" applyBorder="1" applyAlignment="1">
      <alignment/>
    </xf>
    <xf numFmtId="164" fontId="1" fillId="34" borderId="44" xfId="0" applyNumberFormat="1" applyFont="1" applyFill="1" applyBorder="1" applyAlignment="1">
      <alignment/>
    </xf>
    <xf numFmtId="0" fontId="46" fillId="0" borderId="51" xfId="0" applyFont="1" applyBorder="1" applyAlignment="1">
      <alignment horizontal="center"/>
    </xf>
    <xf numFmtId="0" fontId="46" fillId="0" borderId="41" xfId="0" applyFont="1" applyFill="1" applyBorder="1" applyAlignment="1">
      <alignment/>
    </xf>
    <xf numFmtId="0" fontId="46" fillId="0" borderId="52" xfId="0" applyFont="1" applyFill="1" applyBorder="1" applyAlignment="1">
      <alignment/>
    </xf>
    <xf numFmtId="7" fontId="46" fillId="0" borderId="32" xfId="0" applyNumberFormat="1" applyFont="1" applyFill="1" applyBorder="1" applyAlignment="1">
      <alignment horizontal="right"/>
    </xf>
    <xf numFmtId="7" fontId="46" fillId="0" borderId="41" xfId="0" applyNumberFormat="1" applyFont="1" applyFill="1" applyBorder="1" applyAlignment="1">
      <alignment horizontal="right"/>
    </xf>
    <xf numFmtId="164" fontId="46" fillId="0" borderId="22" xfId="0" applyNumberFormat="1" applyFont="1" applyFill="1" applyBorder="1" applyAlignment="1">
      <alignment/>
    </xf>
    <xf numFmtId="49" fontId="1" fillId="0" borderId="53" xfId="0" applyNumberFormat="1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showRowColHeaders="0" tabSelected="1" zoomScalePageLayoutView="110" workbookViewId="0" topLeftCell="A1">
      <selection activeCell="A43" sqref="A43"/>
    </sheetView>
  </sheetViews>
  <sheetFormatPr defaultColWidth="9.140625" defaultRowHeight="12.75"/>
  <cols>
    <col min="1" max="1" width="6.7109375" style="131" customWidth="1"/>
    <col min="2" max="2" width="40.57421875" style="0" customWidth="1"/>
    <col min="3" max="3" width="7.140625" style="0" hidden="1" customWidth="1"/>
    <col min="4" max="4" width="7.8515625" style="113" hidden="1" customWidth="1"/>
    <col min="5" max="5" width="12.421875" style="113" hidden="1" customWidth="1"/>
    <col min="6" max="6" width="13.28125" style="113" hidden="1" customWidth="1"/>
    <col min="7" max="7" width="13.28125" style="113" customWidth="1"/>
    <col min="8" max="8" width="62.8515625" style="0" customWidth="1"/>
  </cols>
  <sheetData>
    <row r="1" spans="1:8" ht="56.25" customHeight="1" thickBot="1">
      <c r="A1" s="217" t="s">
        <v>77</v>
      </c>
      <c r="B1" s="218" t="s">
        <v>78</v>
      </c>
      <c r="C1" s="218"/>
      <c r="D1" s="219" t="s">
        <v>96</v>
      </c>
      <c r="E1" s="219" t="s">
        <v>112</v>
      </c>
      <c r="F1" s="219" t="s">
        <v>107</v>
      </c>
      <c r="G1" s="220" t="s">
        <v>151</v>
      </c>
      <c r="H1" s="221" t="s">
        <v>68</v>
      </c>
    </row>
    <row r="2" spans="1:8" ht="12.75">
      <c r="A2" s="127"/>
      <c r="B2" s="86"/>
      <c r="C2" s="86"/>
      <c r="D2" s="216"/>
      <c r="E2" s="216"/>
      <c r="F2" s="216"/>
      <c r="G2" s="185"/>
      <c r="H2" s="45"/>
    </row>
    <row r="3" spans="1:8" ht="12.75">
      <c r="A3" s="128"/>
      <c r="B3" s="93" t="s">
        <v>5</v>
      </c>
      <c r="C3" s="93"/>
      <c r="D3" s="97" t="s">
        <v>90</v>
      </c>
      <c r="E3" s="97" t="s">
        <v>111</v>
      </c>
      <c r="F3" s="97" t="s">
        <v>94</v>
      </c>
      <c r="G3" s="186"/>
      <c r="H3" s="40"/>
    </row>
    <row r="4" spans="1:8" ht="12.75">
      <c r="A4" s="128">
        <v>1</v>
      </c>
      <c r="B4" s="225" t="s">
        <v>130</v>
      </c>
      <c r="C4" s="93"/>
      <c r="D4" s="97"/>
      <c r="E4" s="97"/>
      <c r="F4" s="97"/>
      <c r="G4" s="232">
        <v>80000</v>
      </c>
      <c r="H4" s="161" t="s">
        <v>139</v>
      </c>
    </row>
    <row r="5" spans="1:8" ht="12.75">
      <c r="A5" s="128">
        <v>2</v>
      </c>
      <c r="B5" s="51" t="s">
        <v>0</v>
      </c>
      <c r="C5" s="37">
        <v>131252.01</v>
      </c>
      <c r="D5" s="98">
        <v>102749.78</v>
      </c>
      <c r="E5" s="98">
        <f>81612233*0.00175</f>
        <v>142821.40775</v>
      </c>
      <c r="F5" s="98">
        <f>81612233*0.0019</f>
        <v>155063.2427</v>
      </c>
      <c r="G5" s="187">
        <v>183453.99</v>
      </c>
      <c r="H5" s="233" t="s">
        <v>140</v>
      </c>
    </row>
    <row r="6" spans="1:8" ht="12.75">
      <c r="A6" s="128">
        <v>3</v>
      </c>
      <c r="B6" s="51" t="s">
        <v>113</v>
      </c>
      <c r="C6" s="37">
        <v>2247</v>
      </c>
      <c r="D6" s="98">
        <v>34.63</v>
      </c>
      <c r="E6" s="98">
        <v>9009</v>
      </c>
      <c r="F6" s="98">
        <v>9009</v>
      </c>
      <c r="G6" s="188">
        <v>4500</v>
      </c>
      <c r="H6" s="227" t="s">
        <v>158</v>
      </c>
    </row>
    <row r="7" spans="1:8" ht="12.75">
      <c r="A7" s="128">
        <f aca="true" t="shared" si="0" ref="A7:A19">A6+1</f>
        <v>4</v>
      </c>
      <c r="B7" s="51" t="s">
        <v>47</v>
      </c>
      <c r="C7" s="37">
        <v>0</v>
      </c>
      <c r="D7" s="98">
        <v>0</v>
      </c>
      <c r="E7" s="98">
        <v>0</v>
      </c>
      <c r="F7" s="98">
        <v>0</v>
      </c>
      <c r="G7" s="188">
        <v>0</v>
      </c>
      <c r="H7" s="40"/>
    </row>
    <row r="8" spans="1:8" ht="12.75">
      <c r="A8" s="128">
        <f t="shared" si="0"/>
        <v>5</v>
      </c>
      <c r="B8" s="51" t="s">
        <v>1</v>
      </c>
      <c r="C8" s="37">
        <v>485</v>
      </c>
      <c r="D8" s="98">
        <v>940</v>
      </c>
      <c r="E8" s="98">
        <v>940</v>
      </c>
      <c r="F8" s="98">
        <v>940</v>
      </c>
      <c r="G8" s="188">
        <v>1300</v>
      </c>
      <c r="H8" s="40"/>
    </row>
    <row r="9" spans="1:8" ht="12.75">
      <c r="A9" s="128">
        <f t="shared" si="0"/>
        <v>6</v>
      </c>
      <c r="B9" s="51" t="s">
        <v>97</v>
      </c>
      <c r="C9" s="37">
        <v>7000</v>
      </c>
      <c r="D9" s="98">
        <v>8200</v>
      </c>
      <c r="E9" s="98">
        <v>8364</v>
      </c>
      <c r="F9" s="98">
        <v>8625</v>
      </c>
      <c r="G9" s="188">
        <v>12800</v>
      </c>
      <c r="H9" s="40"/>
    </row>
    <row r="10" spans="1:8" ht="12.75">
      <c r="A10" s="128">
        <f t="shared" si="0"/>
        <v>7</v>
      </c>
      <c r="B10" s="51" t="s">
        <v>2</v>
      </c>
      <c r="C10" s="37">
        <v>500</v>
      </c>
      <c r="D10" s="98">
        <v>0</v>
      </c>
      <c r="E10" s="98">
        <v>0</v>
      </c>
      <c r="F10" s="98">
        <v>0</v>
      </c>
      <c r="G10" s="188">
        <v>0</v>
      </c>
      <c r="H10" s="43"/>
    </row>
    <row r="11" spans="1:8" ht="12.75">
      <c r="A11" s="128">
        <f t="shared" si="0"/>
        <v>8</v>
      </c>
      <c r="B11" s="51" t="s">
        <v>3</v>
      </c>
      <c r="C11" s="37">
        <v>100</v>
      </c>
      <c r="D11" s="98">
        <v>103.38</v>
      </c>
      <c r="E11" s="98">
        <v>100</v>
      </c>
      <c r="F11" s="98">
        <v>100</v>
      </c>
      <c r="G11" s="188">
        <v>150</v>
      </c>
      <c r="H11" s="43"/>
    </row>
    <row r="12" spans="1:8" ht="12.75">
      <c r="A12" s="128">
        <f t="shared" si="0"/>
        <v>9</v>
      </c>
      <c r="B12" s="51" t="s">
        <v>93</v>
      </c>
      <c r="C12" s="118">
        <v>0</v>
      </c>
      <c r="D12" s="98">
        <v>71</v>
      </c>
      <c r="E12" s="98">
        <v>100</v>
      </c>
      <c r="F12" s="98">
        <v>0</v>
      </c>
      <c r="G12" s="188">
        <v>100</v>
      </c>
      <c r="H12" s="43"/>
    </row>
    <row r="13" spans="1:8" ht="12.75" customHeight="1">
      <c r="A13" s="128">
        <v>10</v>
      </c>
      <c r="B13" s="51" t="s">
        <v>115</v>
      </c>
      <c r="C13" s="37">
        <v>8406</v>
      </c>
      <c r="D13" s="98">
        <v>8625.84</v>
      </c>
      <c r="E13" s="98">
        <v>8625.84</v>
      </c>
      <c r="F13" s="98">
        <v>8625.84</v>
      </c>
      <c r="G13" s="188">
        <v>8617</v>
      </c>
      <c r="H13" s="40"/>
    </row>
    <row r="14" spans="1:8" ht="12.75" customHeight="1">
      <c r="A14" s="128">
        <v>11</v>
      </c>
      <c r="B14" s="87" t="s">
        <v>116</v>
      </c>
      <c r="C14" s="37"/>
      <c r="D14" s="104"/>
      <c r="E14" s="104"/>
      <c r="F14" s="104"/>
      <c r="G14" s="187">
        <v>5000</v>
      </c>
      <c r="H14" s="182"/>
    </row>
    <row r="15" spans="1:8" ht="12.75" customHeight="1">
      <c r="A15" s="128">
        <v>12</v>
      </c>
      <c r="B15" s="87" t="s">
        <v>155</v>
      </c>
      <c r="C15" s="37"/>
      <c r="D15" s="104"/>
      <c r="E15" s="104"/>
      <c r="F15" s="104"/>
      <c r="G15" s="187">
        <v>32000</v>
      </c>
      <c r="H15" s="182"/>
    </row>
    <row r="16" spans="1:8" ht="12.75">
      <c r="A16" s="128">
        <v>13</v>
      </c>
      <c r="B16" s="87" t="s">
        <v>57</v>
      </c>
      <c r="C16" s="37">
        <v>885</v>
      </c>
      <c r="D16" s="162">
        <v>850</v>
      </c>
      <c r="E16" s="104">
        <v>600</v>
      </c>
      <c r="F16" s="104">
        <v>600</v>
      </c>
      <c r="G16" s="187">
        <v>1224</v>
      </c>
      <c r="H16" s="161"/>
    </row>
    <row r="17" spans="1:8" ht="12.75">
      <c r="A17" s="128">
        <f t="shared" si="0"/>
        <v>14</v>
      </c>
      <c r="B17" s="51" t="s">
        <v>4</v>
      </c>
      <c r="C17" s="37">
        <v>26768</v>
      </c>
      <c r="D17" s="98">
        <v>31100</v>
      </c>
      <c r="E17" s="98">
        <v>32344</v>
      </c>
      <c r="F17" s="98">
        <v>32344</v>
      </c>
      <c r="G17" s="188">
        <v>54500</v>
      </c>
      <c r="H17" s="40"/>
    </row>
    <row r="18" spans="1:8" ht="13.5" thickBot="1">
      <c r="A18" s="128">
        <f t="shared" si="0"/>
        <v>15</v>
      </c>
      <c r="B18" s="65" t="s">
        <v>95</v>
      </c>
      <c r="C18" s="38">
        <v>0</v>
      </c>
      <c r="D18" s="99">
        <v>25</v>
      </c>
      <c r="E18" s="99">
        <v>25.63</v>
      </c>
      <c r="F18" s="99">
        <v>25</v>
      </c>
      <c r="G18" s="189">
        <v>25</v>
      </c>
      <c r="H18" s="42"/>
    </row>
    <row r="19" spans="1:8" ht="12.75">
      <c r="A19" s="128">
        <f t="shared" si="0"/>
        <v>16</v>
      </c>
      <c r="B19" s="85" t="s">
        <v>28</v>
      </c>
      <c r="C19" s="117">
        <f>SUM(C5:C18)</f>
        <v>177643.01</v>
      </c>
      <c r="D19" s="100">
        <f>SUM(D5:D18)</f>
        <v>152699.63</v>
      </c>
      <c r="E19" s="100">
        <f>SUM(E5:E18)</f>
        <v>202929.87775</v>
      </c>
      <c r="F19" s="100">
        <f>SUM(F5:F18)</f>
        <v>215332.0827</v>
      </c>
      <c r="G19" s="190">
        <f>SUM(G4:G18)</f>
        <v>383669.99</v>
      </c>
      <c r="H19" s="44"/>
    </row>
    <row r="20" spans="1:8" ht="12.75">
      <c r="A20" s="128">
        <v>17</v>
      </c>
      <c r="B20" s="85"/>
      <c r="C20" s="125"/>
      <c r="D20" s="100"/>
      <c r="E20" s="100"/>
      <c r="F20" s="100"/>
      <c r="G20" s="190"/>
      <c r="H20" s="44"/>
    </row>
    <row r="21" spans="1:8" ht="14.25" customHeight="1">
      <c r="A21" s="128">
        <v>18</v>
      </c>
      <c r="B21" s="92" t="s">
        <v>121</v>
      </c>
      <c r="C21" s="96"/>
      <c r="D21" s="98"/>
      <c r="E21" s="98"/>
      <c r="F21" s="98"/>
      <c r="G21" s="188"/>
      <c r="H21" s="40"/>
    </row>
    <row r="22" spans="1:8" ht="14.25" customHeight="1" thickBot="1">
      <c r="A22" s="128">
        <v>19</v>
      </c>
      <c r="B22" s="51" t="s">
        <v>122</v>
      </c>
      <c r="C22" s="96"/>
      <c r="D22" s="98"/>
      <c r="E22" s="188"/>
      <c r="F22" s="223"/>
      <c r="G22" s="99">
        <v>5269.52</v>
      </c>
      <c r="H22" s="40"/>
    </row>
    <row r="23" spans="1:8" ht="14.25" customHeight="1">
      <c r="A23" s="128">
        <v>20</v>
      </c>
      <c r="B23" s="92" t="s">
        <v>123</v>
      </c>
      <c r="C23" s="96"/>
      <c r="D23" s="98"/>
      <c r="E23" s="98"/>
      <c r="F23" s="100"/>
      <c r="G23" s="190">
        <f>SUM(G22)</f>
        <v>5269.52</v>
      </c>
      <c r="H23" s="40"/>
    </row>
    <row r="24" spans="1:8" ht="14.25" customHeight="1">
      <c r="A24" s="128">
        <v>21</v>
      </c>
      <c r="B24" s="92"/>
      <c r="C24" s="96"/>
      <c r="D24" s="98"/>
      <c r="E24" s="98"/>
      <c r="F24" s="102"/>
      <c r="G24" s="191"/>
      <c r="H24" s="40"/>
    </row>
    <row r="25" spans="1:8" ht="12.75">
      <c r="A25" s="128">
        <v>22</v>
      </c>
      <c r="B25" s="92" t="s">
        <v>29</v>
      </c>
      <c r="C25" s="92"/>
      <c r="D25" s="98"/>
      <c r="E25" s="98"/>
      <c r="F25" s="98"/>
      <c r="G25" s="188"/>
      <c r="H25" s="40"/>
    </row>
    <row r="26" spans="1:8" ht="12.75">
      <c r="A26" s="128">
        <f>+A25+1</f>
        <v>23</v>
      </c>
      <c r="B26" s="51" t="s">
        <v>6</v>
      </c>
      <c r="C26" s="37">
        <v>215</v>
      </c>
      <c r="D26" s="105">
        <v>300</v>
      </c>
      <c r="E26" s="98">
        <v>250</v>
      </c>
      <c r="F26" s="98">
        <v>250</v>
      </c>
      <c r="G26" s="191">
        <v>500</v>
      </c>
      <c r="H26" s="45"/>
    </row>
    <row r="27" spans="1:8" ht="12.75">
      <c r="A27" s="128">
        <f>+A26+1</f>
        <v>24</v>
      </c>
      <c r="B27" s="51" t="s">
        <v>74</v>
      </c>
      <c r="C27" s="20">
        <v>630</v>
      </c>
      <c r="D27" s="101">
        <v>630</v>
      </c>
      <c r="E27" s="101">
        <v>630</v>
      </c>
      <c r="F27" s="101">
        <v>630</v>
      </c>
      <c r="G27" s="192">
        <v>702</v>
      </c>
      <c r="H27" s="40"/>
    </row>
    <row r="28" spans="1:8" ht="12.75">
      <c r="A28" s="128">
        <f aca="true" t="shared" si="1" ref="A28:A39">+A27+1</f>
        <v>25</v>
      </c>
      <c r="B28" s="51" t="s">
        <v>162</v>
      </c>
      <c r="C28" s="96"/>
      <c r="D28" s="101">
        <v>601.79</v>
      </c>
      <c r="E28" s="101">
        <v>1000</v>
      </c>
      <c r="F28" s="101">
        <v>1000</v>
      </c>
      <c r="G28" s="192">
        <v>1100</v>
      </c>
      <c r="H28" s="40"/>
    </row>
    <row r="29" spans="1:8" ht="12.75">
      <c r="A29" s="128">
        <v>21</v>
      </c>
      <c r="B29" s="51" t="s">
        <v>154</v>
      </c>
      <c r="C29" s="96"/>
      <c r="D29" s="101"/>
      <c r="E29" s="101"/>
      <c r="F29" s="101"/>
      <c r="G29" s="192">
        <v>3000</v>
      </c>
      <c r="H29" s="40"/>
    </row>
    <row r="30" spans="1:8" ht="12.75">
      <c r="A30" s="128">
        <v>22</v>
      </c>
      <c r="B30" s="51" t="s">
        <v>149</v>
      </c>
      <c r="C30" s="37">
        <v>5000</v>
      </c>
      <c r="D30" s="98">
        <v>5000</v>
      </c>
      <c r="E30" s="98">
        <v>5000</v>
      </c>
      <c r="F30" s="98">
        <v>5000</v>
      </c>
      <c r="G30" s="188">
        <v>2000</v>
      </c>
      <c r="H30" s="180"/>
    </row>
    <row r="31" spans="1:8" ht="12.75">
      <c r="A31" s="128">
        <v>23</v>
      </c>
      <c r="B31" s="51" t="s">
        <v>129</v>
      </c>
      <c r="C31" s="37"/>
      <c r="D31" s="98"/>
      <c r="E31" s="98"/>
      <c r="F31" s="98"/>
      <c r="G31" s="188">
        <v>1000</v>
      </c>
      <c r="H31" s="180"/>
    </row>
    <row r="32" spans="1:8" ht="12.75">
      <c r="A32" s="128">
        <v>24</v>
      </c>
      <c r="B32" s="51" t="s">
        <v>7</v>
      </c>
      <c r="C32" s="37">
        <v>750</v>
      </c>
      <c r="D32" s="98">
        <v>1223</v>
      </c>
      <c r="E32" s="98">
        <v>750</v>
      </c>
      <c r="F32" s="98">
        <v>750</v>
      </c>
      <c r="G32" s="188">
        <v>750</v>
      </c>
      <c r="H32" s="40" t="s">
        <v>91</v>
      </c>
    </row>
    <row r="33" spans="1:8" ht="12.75">
      <c r="A33" s="128">
        <f t="shared" si="1"/>
        <v>25</v>
      </c>
      <c r="B33" s="51" t="s">
        <v>59</v>
      </c>
      <c r="C33" s="37">
        <v>707.4</v>
      </c>
      <c r="D33" s="98">
        <v>707.4</v>
      </c>
      <c r="E33" s="98">
        <v>0</v>
      </c>
      <c r="F33" s="98">
        <v>700</v>
      </c>
      <c r="G33" s="188">
        <v>1329.71</v>
      </c>
      <c r="H33" s="40"/>
    </row>
    <row r="34" spans="1:8" ht="12.75">
      <c r="A34" s="128">
        <f t="shared" si="1"/>
        <v>26</v>
      </c>
      <c r="B34" s="51" t="s">
        <v>99</v>
      </c>
      <c r="C34" s="37">
        <v>6300</v>
      </c>
      <c r="D34" s="98">
        <v>6300</v>
      </c>
      <c r="E34" s="98">
        <v>11563</v>
      </c>
      <c r="F34" s="98">
        <v>11563</v>
      </c>
      <c r="G34" s="188">
        <v>12870</v>
      </c>
      <c r="H34" s="40"/>
    </row>
    <row r="35" spans="1:8" ht="12.75">
      <c r="A35" s="128">
        <f t="shared" si="1"/>
        <v>27</v>
      </c>
      <c r="B35" s="51" t="s">
        <v>8</v>
      </c>
      <c r="C35" s="37">
        <v>2520</v>
      </c>
      <c r="D35" s="105">
        <v>600</v>
      </c>
      <c r="E35" s="98">
        <v>200</v>
      </c>
      <c r="F35" s="98">
        <v>200</v>
      </c>
      <c r="G35" s="188">
        <v>200</v>
      </c>
      <c r="H35" s="40"/>
    </row>
    <row r="36" spans="1:8" ht="12.75">
      <c r="A36" s="128">
        <f t="shared" si="1"/>
        <v>28</v>
      </c>
      <c r="B36" s="51" t="s">
        <v>163</v>
      </c>
      <c r="C36" s="37">
        <v>750</v>
      </c>
      <c r="D36" s="98">
        <v>200</v>
      </c>
      <c r="E36" s="98">
        <v>200</v>
      </c>
      <c r="F36" s="98">
        <v>200</v>
      </c>
      <c r="G36" s="188">
        <v>4575</v>
      </c>
      <c r="H36" s="180" t="s">
        <v>157</v>
      </c>
    </row>
    <row r="37" spans="1:8" ht="12.75">
      <c r="A37" s="128">
        <f t="shared" si="1"/>
        <v>29</v>
      </c>
      <c r="B37" s="51" t="s">
        <v>10</v>
      </c>
      <c r="C37" s="37">
        <v>200</v>
      </c>
      <c r="D37" s="98">
        <v>100</v>
      </c>
      <c r="E37" s="98">
        <v>100</v>
      </c>
      <c r="F37" s="98">
        <v>100</v>
      </c>
      <c r="G37" s="188">
        <v>500</v>
      </c>
      <c r="H37" s="40"/>
    </row>
    <row r="38" spans="1:8" ht="12.75">
      <c r="A38" s="128">
        <f t="shared" si="1"/>
        <v>30</v>
      </c>
      <c r="B38" s="51" t="s">
        <v>49</v>
      </c>
      <c r="C38" s="37">
        <v>100</v>
      </c>
      <c r="D38" s="98">
        <v>2184.89</v>
      </c>
      <c r="E38" s="98">
        <v>2185</v>
      </c>
      <c r="F38" s="98">
        <v>2185</v>
      </c>
      <c r="G38" s="188">
        <v>2185</v>
      </c>
      <c r="H38" s="40"/>
    </row>
    <row r="39" spans="1:8" ht="12.75">
      <c r="A39" s="128">
        <f t="shared" si="1"/>
        <v>31</v>
      </c>
      <c r="B39" s="51" t="s">
        <v>58</v>
      </c>
      <c r="C39" s="37">
        <v>1200</v>
      </c>
      <c r="D39" s="98">
        <v>2755.98</v>
      </c>
      <c r="E39" s="98">
        <v>2756</v>
      </c>
      <c r="F39" s="98">
        <v>2756</v>
      </c>
      <c r="G39" s="188">
        <v>2756</v>
      </c>
      <c r="H39" s="40"/>
    </row>
    <row r="40" spans="1:8" ht="12.75">
      <c r="A40" s="128">
        <f>+A39+1</f>
        <v>32</v>
      </c>
      <c r="B40" s="51" t="s">
        <v>72</v>
      </c>
      <c r="C40" s="37">
        <v>2255.84</v>
      </c>
      <c r="D40" s="98">
        <v>130</v>
      </c>
      <c r="E40" s="98">
        <v>130</v>
      </c>
      <c r="F40" s="98">
        <v>130</v>
      </c>
      <c r="G40" s="188">
        <v>700</v>
      </c>
      <c r="H40" s="40"/>
    </row>
    <row r="41" spans="1:8" ht="12.75">
      <c r="A41" s="128">
        <v>33</v>
      </c>
      <c r="B41" s="51" t="s">
        <v>75</v>
      </c>
      <c r="C41" s="37">
        <v>250</v>
      </c>
      <c r="D41" s="167">
        <v>589.3</v>
      </c>
      <c r="E41" s="101">
        <v>450</v>
      </c>
      <c r="F41" s="101">
        <v>450</v>
      </c>
      <c r="G41" s="192">
        <v>450</v>
      </c>
      <c r="H41" s="40"/>
    </row>
    <row r="42" spans="1:8" ht="12.75">
      <c r="A42" s="128">
        <v>34</v>
      </c>
      <c r="B42" s="51" t="s">
        <v>12</v>
      </c>
      <c r="C42" s="20">
        <v>42575.88</v>
      </c>
      <c r="D42" s="101">
        <v>42575.88</v>
      </c>
      <c r="E42" s="101">
        <v>55356</v>
      </c>
      <c r="F42" s="101">
        <v>55356</v>
      </c>
      <c r="G42" s="192">
        <v>66044.06</v>
      </c>
      <c r="H42" s="40"/>
    </row>
    <row r="43" spans="1:8" ht="12.75">
      <c r="A43" s="128">
        <f aca="true" t="shared" si="2" ref="A43:A48">+A42+1</f>
        <v>35</v>
      </c>
      <c r="B43" s="51" t="s">
        <v>26</v>
      </c>
      <c r="C43" s="20">
        <v>3299.51</v>
      </c>
      <c r="D43" s="101">
        <v>3299.51</v>
      </c>
      <c r="E43" s="101">
        <v>4290</v>
      </c>
      <c r="F43" s="101">
        <v>4290</v>
      </c>
      <c r="G43" s="192">
        <v>6258.37</v>
      </c>
      <c r="H43" s="40"/>
    </row>
    <row r="44" spans="1:8" s="96" customFormat="1" ht="12.75">
      <c r="A44" s="128">
        <f t="shared" si="2"/>
        <v>36</v>
      </c>
      <c r="B44" s="51" t="s">
        <v>106</v>
      </c>
      <c r="C44" s="20"/>
      <c r="D44" s="101"/>
      <c r="E44" s="101">
        <v>1107.12</v>
      </c>
      <c r="F44" s="101">
        <v>1107.12</v>
      </c>
      <c r="G44" s="192">
        <v>1968.1</v>
      </c>
      <c r="H44" s="40"/>
    </row>
    <row r="45" spans="1:8" ht="12.75">
      <c r="A45" s="128">
        <v>37</v>
      </c>
      <c r="B45" s="51" t="s">
        <v>117</v>
      </c>
      <c r="C45" s="37">
        <v>70</v>
      </c>
      <c r="D45" s="98">
        <v>70</v>
      </c>
      <c r="E45" s="98">
        <v>70</v>
      </c>
      <c r="F45" s="98">
        <v>70</v>
      </c>
      <c r="G45" s="188">
        <v>2000</v>
      </c>
      <c r="H45" s="40"/>
    </row>
    <row r="46" spans="1:8" ht="12.75">
      <c r="A46" s="128">
        <v>38</v>
      </c>
      <c r="B46" s="51" t="s">
        <v>134</v>
      </c>
      <c r="C46" s="37"/>
      <c r="D46" s="98"/>
      <c r="E46" s="98"/>
      <c r="F46" s="98"/>
      <c r="G46" s="188">
        <v>600</v>
      </c>
      <c r="H46" s="40"/>
    </row>
    <row r="47" spans="1:8" ht="12.75">
      <c r="A47" s="128">
        <v>39</v>
      </c>
      <c r="B47" s="51" t="s">
        <v>13</v>
      </c>
      <c r="C47" s="37">
        <v>250</v>
      </c>
      <c r="D47" s="105">
        <v>400</v>
      </c>
      <c r="E47" s="98">
        <v>450</v>
      </c>
      <c r="F47" s="98">
        <v>450</v>
      </c>
      <c r="G47" s="188">
        <v>450</v>
      </c>
      <c r="H47" s="40"/>
    </row>
    <row r="48" spans="1:8" ht="13.5" thickBot="1">
      <c r="A48" s="128">
        <f t="shared" si="2"/>
        <v>40</v>
      </c>
      <c r="B48" s="51" t="s">
        <v>114</v>
      </c>
      <c r="C48" s="37">
        <v>759</v>
      </c>
      <c r="D48" s="98">
        <v>760</v>
      </c>
      <c r="E48" s="98">
        <v>760</v>
      </c>
      <c r="F48" s="99">
        <v>760</v>
      </c>
      <c r="G48" s="189">
        <v>1540.5</v>
      </c>
      <c r="H48" s="42"/>
    </row>
    <row r="49" spans="1:8" ht="12.75">
      <c r="A49" s="128">
        <v>41</v>
      </c>
      <c r="B49" s="85" t="s">
        <v>30</v>
      </c>
      <c r="C49" s="117">
        <f>SUM(C26:C48)</f>
        <v>67832.62999999999</v>
      </c>
      <c r="D49" s="100">
        <f>SUM(D26:D48)</f>
        <v>68427.75</v>
      </c>
      <c r="E49" s="100">
        <f>SUM(E26:E48)</f>
        <v>87247.12</v>
      </c>
      <c r="F49" s="100">
        <f>SUM(F26:F48)</f>
        <v>87947.12</v>
      </c>
      <c r="G49" s="234">
        <f>SUM(G26:G48)</f>
        <v>113478.73999999999</v>
      </c>
      <c r="H49" s="45"/>
    </row>
    <row r="50" spans="1:8" ht="12.75">
      <c r="A50" s="128">
        <v>42</v>
      </c>
      <c r="B50" s="51"/>
      <c r="C50" s="115"/>
      <c r="D50" s="102"/>
      <c r="E50" s="102"/>
      <c r="F50" s="102"/>
      <c r="G50" s="191"/>
      <c r="H50" s="45"/>
    </row>
    <row r="51" spans="1:8" ht="12.75">
      <c r="A51" s="128">
        <v>43</v>
      </c>
      <c r="B51" s="52"/>
      <c r="C51" s="85"/>
      <c r="D51" s="100"/>
      <c r="E51" s="100"/>
      <c r="F51" s="100"/>
      <c r="G51" s="190"/>
      <c r="H51" s="45"/>
    </row>
    <row r="52" spans="1:8" ht="12.75">
      <c r="A52" s="163">
        <v>44</v>
      </c>
      <c r="B52" s="92" t="s">
        <v>14</v>
      </c>
      <c r="C52" s="92"/>
      <c r="D52" s="98"/>
      <c r="E52" s="98"/>
      <c r="F52" s="98"/>
      <c r="G52" s="188"/>
      <c r="H52" s="40"/>
    </row>
    <row r="53" spans="1:8" s="141" customFormat="1" ht="12.75">
      <c r="A53" s="128">
        <f aca="true" t="shared" si="3" ref="A53:A58">+A52+1</f>
        <v>45</v>
      </c>
      <c r="B53" s="52" t="s">
        <v>69</v>
      </c>
      <c r="C53" s="168">
        <v>2000</v>
      </c>
      <c r="D53" s="105">
        <v>10000</v>
      </c>
      <c r="E53" s="105">
        <v>10000</v>
      </c>
      <c r="F53" s="105">
        <v>14000</v>
      </c>
      <c r="G53" s="193">
        <v>12000</v>
      </c>
      <c r="H53" s="181"/>
    </row>
    <row r="54" spans="1:8" ht="24.75" customHeight="1">
      <c r="A54" s="128">
        <f t="shared" si="3"/>
        <v>46</v>
      </c>
      <c r="B54" s="51" t="s">
        <v>60</v>
      </c>
      <c r="C54" s="37">
        <v>7200</v>
      </c>
      <c r="D54" s="105">
        <v>7300</v>
      </c>
      <c r="E54" s="98">
        <v>7300</v>
      </c>
      <c r="F54" s="98">
        <v>7300</v>
      </c>
      <c r="G54" s="188">
        <v>8190</v>
      </c>
      <c r="H54" s="46" t="s">
        <v>159</v>
      </c>
    </row>
    <row r="55" spans="1:8" ht="12.75">
      <c r="A55" s="128">
        <f t="shared" si="3"/>
        <v>47</v>
      </c>
      <c r="B55" s="51" t="s">
        <v>15</v>
      </c>
      <c r="C55" s="37">
        <v>500</v>
      </c>
      <c r="D55" s="105">
        <v>1710</v>
      </c>
      <c r="E55" s="98">
        <v>1000</v>
      </c>
      <c r="F55" s="98">
        <v>1000</v>
      </c>
      <c r="G55" s="188">
        <v>1000</v>
      </c>
      <c r="H55" s="40"/>
    </row>
    <row r="56" spans="1:8" ht="12.75">
      <c r="A56" s="128">
        <f t="shared" si="3"/>
        <v>48</v>
      </c>
      <c r="B56" s="51" t="s">
        <v>50</v>
      </c>
      <c r="C56" s="37">
        <v>1860</v>
      </c>
      <c r="D56" s="98">
        <v>1860</v>
      </c>
      <c r="E56" s="98">
        <v>1860</v>
      </c>
      <c r="F56" s="98">
        <v>1860</v>
      </c>
      <c r="G56" s="188">
        <v>1860</v>
      </c>
      <c r="H56" s="40"/>
    </row>
    <row r="57" spans="1:8" ht="12.75">
      <c r="A57" s="128">
        <f t="shared" si="3"/>
        <v>49</v>
      </c>
      <c r="B57" s="87" t="s">
        <v>98</v>
      </c>
      <c r="C57" s="37">
        <v>6000</v>
      </c>
      <c r="D57" s="104">
        <v>6000</v>
      </c>
      <c r="E57" s="104">
        <v>6000</v>
      </c>
      <c r="F57" s="104">
        <v>6000</v>
      </c>
      <c r="G57" s="187">
        <v>6000</v>
      </c>
      <c r="H57" s="47"/>
    </row>
    <row r="58" spans="1:8" ht="13.5" thickBot="1">
      <c r="A58" s="128">
        <f t="shared" si="3"/>
        <v>50</v>
      </c>
      <c r="B58" s="65" t="s">
        <v>110</v>
      </c>
      <c r="C58" s="38">
        <v>2400</v>
      </c>
      <c r="D58" s="99">
        <v>2400</v>
      </c>
      <c r="E58" s="99">
        <v>2400</v>
      </c>
      <c r="F58" s="99">
        <v>2400</v>
      </c>
      <c r="G58" s="99">
        <v>2400</v>
      </c>
      <c r="H58" s="138"/>
    </row>
    <row r="59" spans="1:8" ht="12.75">
      <c r="A59" s="128">
        <v>50</v>
      </c>
      <c r="B59" s="85" t="s">
        <v>40</v>
      </c>
      <c r="C59" s="39">
        <f>SUM(C53:C57)</f>
        <v>17560</v>
      </c>
      <c r="D59" s="103">
        <f>SUM(D53:D58)</f>
        <v>29270</v>
      </c>
      <c r="E59" s="103">
        <f>SUM(E53:E58)</f>
        <v>28560</v>
      </c>
      <c r="F59" s="103">
        <f>SUM(F53:F58)</f>
        <v>32560</v>
      </c>
      <c r="G59" s="194">
        <f>SUM(G53:G58)</f>
        <v>31450</v>
      </c>
      <c r="H59" s="45"/>
    </row>
    <row r="60" spans="1:8" ht="12.75">
      <c r="A60" s="128">
        <v>51</v>
      </c>
      <c r="B60" s="51"/>
      <c r="C60" s="51"/>
      <c r="D60" s="98"/>
      <c r="E60" s="98"/>
      <c r="F60" s="98"/>
      <c r="G60" s="188"/>
      <c r="H60" s="40"/>
    </row>
    <row r="61" spans="1:8" ht="12.75">
      <c r="A61" s="128">
        <v>52</v>
      </c>
      <c r="B61" s="92" t="s">
        <v>70</v>
      </c>
      <c r="C61" s="92"/>
      <c r="D61" s="98"/>
      <c r="E61" s="98"/>
      <c r="F61" s="98"/>
      <c r="G61" s="188"/>
      <c r="H61" s="40"/>
    </row>
    <row r="62" spans="1:8" ht="12.75">
      <c r="A62" s="128">
        <v>53</v>
      </c>
      <c r="B62" s="126" t="s">
        <v>102</v>
      </c>
      <c r="C62" s="96"/>
      <c r="D62" s="169"/>
      <c r="E62" s="170">
        <v>5940</v>
      </c>
      <c r="F62" s="170">
        <v>5940</v>
      </c>
      <c r="G62" s="195">
        <v>3240</v>
      </c>
      <c r="H62" s="40" t="s">
        <v>135</v>
      </c>
    </row>
    <row r="63" spans="1:8" s="141" customFormat="1" ht="13.5" thickBot="1">
      <c r="A63" s="128">
        <v>54</v>
      </c>
      <c r="B63" s="52" t="s">
        <v>109</v>
      </c>
      <c r="C63" s="168"/>
      <c r="D63" s="105"/>
      <c r="E63" s="105">
        <v>1000</v>
      </c>
      <c r="F63" s="105"/>
      <c r="G63" s="165">
        <v>6000</v>
      </c>
      <c r="H63" s="181"/>
    </row>
    <row r="64" spans="1:8" ht="12.75">
      <c r="A64" s="128">
        <v>55</v>
      </c>
      <c r="B64" s="85" t="s">
        <v>51</v>
      </c>
      <c r="C64" s="117">
        <f>SUM(C62:C63)</f>
        <v>0</v>
      </c>
      <c r="D64" s="100">
        <f>SUM(D62:D63)</f>
        <v>0</v>
      </c>
      <c r="E64" s="100">
        <f>SUM(E62:E63)</f>
        <v>6940</v>
      </c>
      <c r="F64" s="100">
        <f>SUM(F62:F63)</f>
        <v>5940</v>
      </c>
      <c r="G64" s="190">
        <f>SUM(G62:G63)</f>
        <v>9240</v>
      </c>
      <c r="H64" s="44"/>
    </row>
    <row r="65" spans="1:8" ht="12.75">
      <c r="A65" s="128">
        <v>56</v>
      </c>
      <c r="B65" s="51"/>
      <c r="C65" s="96"/>
      <c r="D65" s="98"/>
      <c r="E65" s="98"/>
      <c r="F65" s="98"/>
      <c r="G65" s="188"/>
      <c r="H65" s="40"/>
    </row>
    <row r="66" spans="1:8" ht="12.75">
      <c r="A66" s="128">
        <v>57</v>
      </c>
      <c r="B66" s="92" t="s">
        <v>16</v>
      </c>
      <c r="C66" s="96"/>
      <c r="D66" s="98"/>
      <c r="E66" s="98"/>
      <c r="F66" s="98"/>
      <c r="G66" s="188"/>
      <c r="H66" s="40"/>
    </row>
    <row r="67" spans="1:8" ht="13.5" thickBot="1">
      <c r="A67" s="128">
        <v>58</v>
      </c>
      <c r="B67" s="65" t="s">
        <v>17</v>
      </c>
      <c r="C67" s="38">
        <v>7500</v>
      </c>
      <c r="D67" s="99">
        <v>7500</v>
      </c>
      <c r="E67" s="99">
        <v>7500</v>
      </c>
      <c r="F67" s="99">
        <v>7500</v>
      </c>
      <c r="G67" s="189">
        <v>5000</v>
      </c>
      <c r="H67" s="42"/>
    </row>
    <row r="68" spans="1:8" ht="12.75">
      <c r="A68" s="128">
        <v>59</v>
      </c>
      <c r="B68" s="85" t="s">
        <v>41</v>
      </c>
      <c r="C68" s="117">
        <f>SUM(C67:C67)</f>
        <v>7500</v>
      </c>
      <c r="D68" s="100">
        <f>SUM(D67:D67)</f>
        <v>7500</v>
      </c>
      <c r="E68" s="100">
        <f>SUM(E67:E67)</f>
        <v>7500</v>
      </c>
      <c r="F68" s="100">
        <f>SUM(F67:F67)</f>
        <v>7500</v>
      </c>
      <c r="G68" s="190">
        <f>SUM(G67)</f>
        <v>5000</v>
      </c>
      <c r="H68" s="45"/>
    </row>
    <row r="69" spans="1:8" ht="12.75">
      <c r="A69" s="128">
        <v>60</v>
      </c>
      <c r="B69" s="92" t="s">
        <v>18</v>
      </c>
      <c r="C69" s="96"/>
      <c r="D69" s="98"/>
      <c r="E69" s="98"/>
      <c r="F69" s="98"/>
      <c r="G69" s="188"/>
      <c r="H69" s="40"/>
    </row>
    <row r="70" spans="1:8" ht="12.75">
      <c r="A70" s="128">
        <v>61</v>
      </c>
      <c r="B70" s="51" t="s">
        <v>19</v>
      </c>
      <c r="C70" s="37">
        <v>1545</v>
      </c>
      <c r="D70" s="98">
        <v>1545</v>
      </c>
      <c r="E70" s="98">
        <v>1545</v>
      </c>
      <c r="F70" s="98">
        <v>1545</v>
      </c>
      <c r="G70" s="188">
        <v>2000</v>
      </c>
      <c r="H70" s="180"/>
    </row>
    <row r="71" spans="1:8" ht="12.75">
      <c r="A71" s="128">
        <f>A70+1</f>
        <v>62</v>
      </c>
      <c r="B71" s="51" t="s">
        <v>20</v>
      </c>
      <c r="C71" s="37">
        <v>0</v>
      </c>
      <c r="D71" s="105">
        <v>1766</v>
      </c>
      <c r="E71" s="98">
        <v>400</v>
      </c>
      <c r="F71" s="98">
        <v>400</v>
      </c>
      <c r="G71" s="188">
        <v>400</v>
      </c>
      <c r="H71" s="40"/>
    </row>
    <row r="72" spans="1:8" ht="12.75">
      <c r="A72" s="128">
        <v>64</v>
      </c>
      <c r="B72" s="87" t="s">
        <v>21</v>
      </c>
      <c r="C72" s="37">
        <v>500</v>
      </c>
      <c r="D72" s="162">
        <v>885</v>
      </c>
      <c r="E72" s="104">
        <v>1000</v>
      </c>
      <c r="F72" s="104">
        <v>1000</v>
      </c>
      <c r="G72" s="187">
        <v>500</v>
      </c>
      <c r="H72" s="47"/>
    </row>
    <row r="73" spans="1:8" ht="12.75" customHeight="1" thickBot="1">
      <c r="A73" s="128">
        <f>A72+1</f>
        <v>65</v>
      </c>
      <c r="B73" s="65" t="s">
        <v>22</v>
      </c>
      <c r="C73" s="38">
        <v>385</v>
      </c>
      <c r="D73" s="165">
        <v>583</v>
      </c>
      <c r="E73" s="99">
        <v>583</v>
      </c>
      <c r="F73" s="99">
        <v>583</v>
      </c>
      <c r="G73" s="189">
        <v>583</v>
      </c>
      <c r="H73" s="114"/>
    </row>
    <row r="74" spans="1:8" ht="12.75">
      <c r="A74" s="128">
        <v>66</v>
      </c>
      <c r="B74" s="85" t="s">
        <v>42</v>
      </c>
      <c r="C74" s="124">
        <f>SUM(C70:C73)</f>
        <v>2430</v>
      </c>
      <c r="D74" s="100">
        <f>SUM(D70:D73)</f>
        <v>4779</v>
      </c>
      <c r="E74" s="100">
        <f>SUM(E70:E73)</f>
        <v>3528</v>
      </c>
      <c r="F74" s="100">
        <f>SUM(F70:F73)</f>
        <v>3528</v>
      </c>
      <c r="G74" s="190">
        <f>SUM(G70:G73)</f>
        <v>3483</v>
      </c>
      <c r="H74" s="44"/>
    </row>
    <row r="75" spans="1:8" ht="12.75">
      <c r="A75" s="128">
        <v>67</v>
      </c>
      <c r="B75" s="51"/>
      <c r="C75" s="117"/>
      <c r="D75" s="104"/>
      <c r="E75" s="104"/>
      <c r="F75" s="104"/>
      <c r="G75" s="187"/>
      <c r="H75" s="47"/>
    </row>
    <row r="76" spans="1:8" ht="12.75">
      <c r="A76" s="128">
        <v>68</v>
      </c>
      <c r="B76" s="92" t="s">
        <v>103</v>
      </c>
      <c r="C76" s="96"/>
      <c r="D76" s="105"/>
      <c r="E76" s="105"/>
      <c r="F76" s="105"/>
      <c r="G76" s="193"/>
      <c r="H76" s="40"/>
    </row>
    <row r="77" spans="1:8" ht="12.75">
      <c r="A77" s="128">
        <f>A76+1</f>
        <v>69</v>
      </c>
      <c r="B77" s="51" t="s">
        <v>19</v>
      </c>
      <c r="C77" s="120">
        <v>545</v>
      </c>
      <c r="D77" s="100">
        <v>300</v>
      </c>
      <c r="E77" s="102">
        <v>400</v>
      </c>
      <c r="F77" s="102">
        <v>400</v>
      </c>
      <c r="G77" s="191">
        <v>650</v>
      </c>
      <c r="H77" s="45"/>
    </row>
    <row r="78" spans="1:8" ht="13.5" thickBot="1">
      <c r="A78" s="128">
        <f>A77+1</f>
        <v>70</v>
      </c>
      <c r="B78" s="65" t="s">
        <v>20</v>
      </c>
      <c r="C78" s="38">
        <v>500</v>
      </c>
      <c r="D78" s="99">
        <v>500</v>
      </c>
      <c r="E78" s="99">
        <v>500</v>
      </c>
      <c r="F78" s="99">
        <v>500</v>
      </c>
      <c r="G78" s="189">
        <v>650</v>
      </c>
      <c r="H78" s="42"/>
    </row>
    <row r="79" spans="1:8" ht="12.75">
      <c r="A79" s="128">
        <v>67</v>
      </c>
      <c r="B79" s="85" t="s">
        <v>84</v>
      </c>
      <c r="C79" s="24">
        <f>SUM(C77:C78)</f>
        <v>1045</v>
      </c>
      <c r="D79" s="106">
        <f>SUM(D77:D78)</f>
        <v>800</v>
      </c>
      <c r="E79" s="106">
        <f>SUM(E77:E78)</f>
        <v>900</v>
      </c>
      <c r="F79" s="106">
        <f>SUM(F77:F78)</f>
        <v>900</v>
      </c>
      <c r="G79" s="196">
        <f>SUM(G77:G78)</f>
        <v>1300</v>
      </c>
      <c r="H79" s="45"/>
    </row>
    <row r="80" spans="1:8" ht="12.75">
      <c r="A80" s="128">
        <v>68</v>
      </c>
      <c r="B80" s="51"/>
      <c r="C80" s="37"/>
      <c r="D80" s="98"/>
      <c r="E80" s="98"/>
      <c r="F80" s="98"/>
      <c r="G80" s="188"/>
      <c r="H80" s="40"/>
    </row>
    <row r="81" spans="1:8" ht="12.75">
      <c r="A81" s="128">
        <v>69</v>
      </c>
      <c r="B81" s="92" t="s">
        <v>23</v>
      </c>
      <c r="C81" s="96"/>
      <c r="D81" s="98"/>
      <c r="E81" s="98"/>
      <c r="F81" s="98"/>
      <c r="G81" s="188"/>
      <c r="H81" s="40"/>
    </row>
    <row r="82" spans="1:8" ht="12.75">
      <c r="A82" s="128">
        <v>70</v>
      </c>
      <c r="B82" s="51" t="s">
        <v>128</v>
      </c>
      <c r="C82" s="37">
        <v>6500</v>
      </c>
      <c r="D82" s="98">
        <v>6500</v>
      </c>
      <c r="E82" s="98">
        <v>6500</v>
      </c>
      <c r="F82" s="98">
        <v>6500</v>
      </c>
      <c r="G82" s="239">
        <v>9000</v>
      </c>
      <c r="H82" s="40"/>
    </row>
    <row r="83" spans="1:8" ht="12.75">
      <c r="A83" s="128">
        <v>71</v>
      </c>
      <c r="B83" s="51" t="s">
        <v>9</v>
      </c>
      <c r="C83" s="37">
        <v>75</v>
      </c>
      <c r="D83" s="98">
        <v>41.35</v>
      </c>
      <c r="E83" s="98">
        <v>100</v>
      </c>
      <c r="F83" s="98">
        <v>100</v>
      </c>
      <c r="G83" s="188">
        <v>200</v>
      </c>
      <c r="H83" s="40"/>
    </row>
    <row r="84" spans="1:8" ht="13.5" thickBot="1">
      <c r="A84" s="128">
        <v>72</v>
      </c>
      <c r="B84" s="65" t="s">
        <v>24</v>
      </c>
      <c r="C84" s="38">
        <v>10200</v>
      </c>
      <c r="D84" s="99">
        <v>10200</v>
      </c>
      <c r="E84" s="99">
        <v>12000</v>
      </c>
      <c r="F84" s="99">
        <v>12000</v>
      </c>
      <c r="G84" s="189">
        <v>10000</v>
      </c>
      <c r="H84" s="42"/>
    </row>
    <row r="85" spans="1:8" ht="12.75">
      <c r="A85" s="128">
        <v>73</v>
      </c>
      <c r="B85" s="85" t="s">
        <v>43</v>
      </c>
      <c r="C85" s="117">
        <f>SUM(C82:C84)</f>
        <v>16775</v>
      </c>
      <c r="D85" s="100">
        <f>SUM(D82:D84)</f>
        <v>16741.35</v>
      </c>
      <c r="E85" s="100">
        <f>SUM(E82:E84)</f>
        <v>18600</v>
      </c>
      <c r="F85" s="100">
        <f>SUM(F82:F84)</f>
        <v>18600</v>
      </c>
      <c r="G85" s="190">
        <f>SUM(G82:G84)</f>
        <v>19200</v>
      </c>
      <c r="H85" s="45"/>
    </row>
    <row r="86" spans="1:8" ht="12.75">
      <c r="A86" s="128">
        <v>74</v>
      </c>
      <c r="B86" s="51"/>
      <c r="C86" s="37"/>
      <c r="D86" s="102"/>
      <c r="E86" s="102"/>
      <c r="F86" s="102"/>
      <c r="G86" s="191"/>
      <c r="H86" s="40"/>
    </row>
    <row r="87" spans="1:8" ht="12.75">
      <c r="A87" s="128">
        <v>75</v>
      </c>
      <c r="B87" s="92" t="s">
        <v>55</v>
      </c>
      <c r="C87" s="96"/>
      <c r="D87" s="98"/>
      <c r="E87" s="98"/>
      <c r="F87" s="98"/>
      <c r="G87" s="188"/>
      <c r="H87" s="40"/>
    </row>
    <row r="88" spans="1:8" ht="12.75">
      <c r="A88" s="128">
        <f>+A87+1</f>
        <v>76</v>
      </c>
      <c r="B88" s="51" t="s">
        <v>54</v>
      </c>
      <c r="C88" s="20">
        <v>4300</v>
      </c>
      <c r="D88" s="101">
        <v>4300</v>
      </c>
      <c r="E88" s="101">
        <v>4300</v>
      </c>
      <c r="F88" s="101">
        <v>4300</v>
      </c>
      <c r="G88" s="192">
        <v>4025</v>
      </c>
      <c r="H88" s="40"/>
    </row>
    <row r="89" spans="1:8" ht="12.75">
      <c r="A89" s="128">
        <v>77</v>
      </c>
      <c r="B89" s="51" t="s">
        <v>161</v>
      </c>
      <c r="C89" s="20"/>
      <c r="D89" s="101"/>
      <c r="E89" s="101"/>
      <c r="F89" s="101"/>
      <c r="G89" s="192">
        <v>525</v>
      </c>
      <c r="H89" s="40"/>
    </row>
    <row r="90" spans="1:8" ht="12.75">
      <c r="A90" s="128">
        <v>78</v>
      </c>
      <c r="B90" s="51" t="s">
        <v>73</v>
      </c>
      <c r="C90" s="20">
        <v>4000</v>
      </c>
      <c r="D90" s="101">
        <v>4000</v>
      </c>
      <c r="E90" s="101">
        <v>6000</v>
      </c>
      <c r="F90" s="101">
        <v>6000</v>
      </c>
      <c r="G90" s="192">
        <v>7100</v>
      </c>
      <c r="H90" s="40"/>
    </row>
    <row r="91" spans="1:8" ht="12.75">
      <c r="A91" s="128">
        <v>79</v>
      </c>
      <c r="B91" s="51" t="s">
        <v>148</v>
      </c>
      <c r="C91" s="20"/>
      <c r="D91" s="101"/>
      <c r="E91" s="101"/>
      <c r="F91" s="101"/>
      <c r="G91" s="192">
        <v>300</v>
      </c>
      <c r="H91" s="40"/>
    </row>
    <row r="92" spans="1:8" ht="12.75">
      <c r="A92" s="128">
        <v>80</v>
      </c>
      <c r="B92" s="51" t="s">
        <v>61</v>
      </c>
      <c r="C92" s="37">
        <v>0</v>
      </c>
      <c r="D92" s="98">
        <v>0</v>
      </c>
      <c r="E92" s="98">
        <v>250</v>
      </c>
      <c r="F92" s="98">
        <v>250</v>
      </c>
      <c r="G92" s="188">
        <v>1500</v>
      </c>
      <c r="H92" s="40"/>
    </row>
    <row r="93" spans="1:8" ht="12.75">
      <c r="A93" s="163">
        <f>+A92+1</f>
        <v>81</v>
      </c>
      <c r="B93" s="87" t="s">
        <v>63</v>
      </c>
      <c r="C93" s="119">
        <v>900</v>
      </c>
      <c r="D93" s="162">
        <v>625</v>
      </c>
      <c r="E93" s="104">
        <v>900</v>
      </c>
      <c r="F93" s="104">
        <v>900</v>
      </c>
      <c r="G93" s="187">
        <v>900</v>
      </c>
      <c r="H93" s="47"/>
    </row>
    <row r="94" spans="1:8" s="141" customFormat="1" ht="13.5" thickBot="1">
      <c r="A94" s="128">
        <f>+A93+1</f>
        <v>82</v>
      </c>
      <c r="B94" s="164" t="s">
        <v>64</v>
      </c>
      <c r="C94" s="171">
        <v>4000</v>
      </c>
      <c r="D94" s="165">
        <v>4000</v>
      </c>
      <c r="E94" s="165">
        <v>2000</v>
      </c>
      <c r="F94" s="165">
        <v>2000</v>
      </c>
      <c r="G94" s="197">
        <v>500</v>
      </c>
      <c r="H94" s="166"/>
    </row>
    <row r="95" spans="1:8" ht="12.75">
      <c r="A95" s="128">
        <v>83</v>
      </c>
      <c r="B95" s="85" t="s">
        <v>53</v>
      </c>
      <c r="C95" s="117">
        <f>SUM(C88:C94)</f>
        <v>13200</v>
      </c>
      <c r="D95" s="100">
        <f>SUM(D88:D94)</f>
        <v>12925</v>
      </c>
      <c r="E95" s="100">
        <f>SUM(E88:E94)</f>
        <v>13450</v>
      </c>
      <c r="F95" s="100">
        <f>SUM(F88:F94)</f>
        <v>13450</v>
      </c>
      <c r="G95" s="190">
        <f>SUM(G88:G94)</f>
        <v>14850</v>
      </c>
      <c r="H95" s="45"/>
    </row>
    <row r="96" spans="1:8" ht="12.75">
      <c r="A96" s="127">
        <v>84</v>
      </c>
      <c r="B96" s="172"/>
      <c r="C96" s="172"/>
      <c r="D96" s="173"/>
      <c r="E96" s="173"/>
      <c r="F96" s="173"/>
      <c r="G96" s="173"/>
      <c r="H96" s="172"/>
    </row>
    <row r="97" spans="1:8" ht="12.75">
      <c r="A97" s="128">
        <v>85</v>
      </c>
      <c r="B97" s="116" t="s">
        <v>56</v>
      </c>
      <c r="C97" s="96"/>
      <c r="D97" s="102"/>
      <c r="E97" s="102"/>
      <c r="F97" s="102"/>
      <c r="G97" s="191"/>
      <c r="H97" s="45"/>
    </row>
    <row r="98" spans="1:8" ht="12.75">
      <c r="A98" s="128">
        <f>+A97+1</f>
        <v>86</v>
      </c>
      <c r="B98" s="51" t="s">
        <v>108</v>
      </c>
      <c r="C98" s="37">
        <v>1000</v>
      </c>
      <c r="D98" s="105">
        <v>175</v>
      </c>
      <c r="E98" s="98">
        <v>600</v>
      </c>
      <c r="F98" s="98">
        <v>400</v>
      </c>
      <c r="G98" s="188">
        <v>500</v>
      </c>
      <c r="H98" s="224"/>
    </row>
    <row r="99" spans="1:8" ht="12.75">
      <c r="A99" s="128">
        <v>87</v>
      </c>
      <c r="B99" s="51" t="s">
        <v>142</v>
      </c>
      <c r="C99" s="20"/>
      <c r="D99" s="101"/>
      <c r="E99" s="101"/>
      <c r="F99" s="101"/>
      <c r="G99" s="192">
        <v>525</v>
      </c>
      <c r="H99" s="224"/>
    </row>
    <row r="100" spans="1:8" ht="12.75">
      <c r="A100" s="128">
        <v>88</v>
      </c>
      <c r="B100" s="51" t="s">
        <v>156</v>
      </c>
      <c r="C100" s="20"/>
      <c r="D100" s="101"/>
      <c r="E100" s="101"/>
      <c r="F100" s="183"/>
      <c r="G100" s="192">
        <v>64000</v>
      </c>
      <c r="H100" s="181"/>
    </row>
    <row r="101" spans="1:8" ht="12.75">
      <c r="A101" s="128">
        <v>89</v>
      </c>
      <c r="B101" s="51" t="s">
        <v>136</v>
      </c>
      <c r="C101" s="20"/>
      <c r="D101" s="101"/>
      <c r="E101" s="101"/>
      <c r="F101" s="183"/>
      <c r="G101" s="192">
        <v>30000</v>
      </c>
      <c r="H101" s="181"/>
    </row>
    <row r="102" spans="1:8" ht="12.75">
      <c r="A102" s="128">
        <v>90</v>
      </c>
      <c r="B102" s="51" t="s">
        <v>9</v>
      </c>
      <c r="C102" s="20">
        <v>500</v>
      </c>
      <c r="D102" s="167">
        <v>270</v>
      </c>
      <c r="E102" s="101">
        <v>500</v>
      </c>
      <c r="F102" s="101">
        <v>500</v>
      </c>
      <c r="G102" s="192">
        <v>600</v>
      </c>
      <c r="H102" s="40"/>
    </row>
    <row r="103" spans="1:8" ht="12.75">
      <c r="A103" s="128">
        <f aca="true" t="shared" si="4" ref="A103:A108">+A102+1</f>
        <v>91</v>
      </c>
      <c r="B103" s="51" t="s">
        <v>80</v>
      </c>
      <c r="C103" s="20">
        <v>155</v>
      </c>
      <c r="D103" s="167">
        <v>614</v>
      </c>
      <c r="E103" s="101">
        <v>275</v>
      </c>
      <c r="F103" s="101">
        <v>275</v>
      </c>
      <c r="G103" s="192">
        <v>275</v>
      </c>
      <c r="H103" s="40"/>
    </row>
    <row r="104" spans="1:8" ht="12.75">
      <c r="A104" s="163">
        <f t="shared" si="4"/>
        <v>92</v>
      </c>
      <c r="B104" s="51" t="s">
        <v>46</v>
      </c>
      <c r="C104" s="20">
        <v>1236</v>
      </c>
      <c r="D104" s="101">
        <v>1236</v>
      </c>
      <c r="E104" s="101">
        <v>1250</v>
      </c>
      <c r="F104" s="101">
        <v>1250</v>
      </c>
      <c r="G104" s="192">
        <v>2340</v>
      </c>
      <c r="H104" s="40"/>
    </row>
    <row r="105" spans="1:8" s="141" customFormat="1" ht="12.75">
      <c r="A105" s="128">
        <f t="shared" si="4"/>
        <v>93</v>
      </c>
      <c r="B105" s="52" t="s">
        <v>87</v>
      </c>
      <c r="C105" s="174">
        <v>2000</v>
      </c>
      <c r="D105" s="167">
        <v>2000</v>
      </c>
      <c r="E105" s="167">
        <v>2000</v>
      </c>
      <c r="F105" s="184">
        <v>2000</v>
      </c>
      <c r="G105" s="192">
        <v>4500</v>
      </c>
      <c r="H105" s="181"/>
    </row>
    <row r="106" spans="1:8" ht="12.75">
      <c r="A106" s="128">
        <f t="shared" si="4"/>
        <v>94</v>
      </c>
      <c r="B106" s="51" t="s">
        <v>88</v>
      </c>
      <c r="C106" s="20">
        <v>400</v>
      </c>
      <c r="D106" s="101">
        <v>400</v>
      </c>
      <c r="E106" s="101">
        <v>200</v>
      </c>
      <c r="F106" s="101">
        <v>200</v>
      </c>
      <c r="G106" s="192">
        <v>1000</v>
      </c>
      <c r="H106" s="40"/>
    </row>
    <row r="107" spans="1:8" ht="12.75">
      <c r="A107" s="128">
        <f t="shared" si="4"/>
        <v>95</v>
      </c>
      <c r="B107" s="51" t="s">
        <v>71</v>
      </c>
      <c r="C107" s="20">
        <v>225</v>
      </c>
      <c r="D107" s="167">
        <v>200</v>
      </c>
      <c r="E107" s="101">
        <v>750</v>
      </c>
      <c r="F107" s="101">
        <v>750</v>
      </c>
      <c r="G107" s="192">
        <v>751</v>
      </c>
      <c r="H107" s="40"/>
    </row>
    <row r="108" spans="1:8" ht="13.5" thickBot="1">
      <c r="A108" s="128">
        <f t="shared" si="4"/>
        <v>96</v>
      </c>
      <c r="B108" s="65" t="s">
        <v>62</v>
      </c>
      <c r="C108" s="22">
        <v>1000</v>
      </c>
      <c r="D108" s="107">
        <v>1000</v>
      </c>
      <c r="E108" s="107">
        <v>100</v>
      </c>
      <c r="F108" s="107">
        <v>100</v>
      </c>
      <c r="G108" s="198">
        <v>250</v>
      </c>
      <c r="H108" s="42"/>
    </row>
    <row r="109" spans="1:8" ht="12.75">
      <c r="A109" s="128">
        <v>97</v>
      </c>
      <c r="B109" s="85" t="s">
        <v>52</v>
      </c>
      <c r="C109" s="117">
        <f>SUM(C99:C108)</f>
        <v>5516</v>
      </c>
      <c r="D109" s="100">
        <f>SUM(D99:D108)</f>
        <v>5720</v>
      </c>
      <c r="E109" s="100">
        <f>SUM(E99:E108)</f>
        <v>5075</v>
      </c>
      <c r="F109" s="100">
        <f>SUM(F99:F108)</f>
        <v>5075</v>
      </c>
      <c r="G109" s="190">
        <f>SUM(G98:G108)</f>
        <v>104741</v>
      </c>
      <c r="H109" s="44"/>
    </row>
    <row r="110" spans="1:8" ht="12.75">
      <c r="A110" s="128">
        <v>98</v>
      </c>
      <c r="B110" s="51"/>
      <c r="C110" s="37"/>
      <c r="D110" s="98"/>
      <c r="E110" s="98"/>
      <c r="F110" s="98"/>
      <c r="G110" s="188"/>
      <c r="H110" s="40"/>
    </row>
    <row r="111" spans="1:8" ht="12.75">
      <c r="A111" s="128">
        <v>99</v>
      </c>
      <c r="B111" s="92" t="s">
        <v>25</v>
      </c>
      <c r="C111" s="20"/>
      <c r="D111" s="98"/>
      <c r="E111" s="98"/>
      <c r="F111" s="98"/>
      <c r="G111" s="188"/>
      <c r="H111" s="40"/>
    </row>
    <row r="112" spans="1:8" ht="13.5" thickBot="1">
      <c r="A112" s="128">
        <f>A111+1</f>
        <v>100</v>
      </c>
      <c r="B112" s="65" t="s">
        <v>86</v>
      </c>
      <c r="C112" s="121">
        <v>7400</v>
      </c>
      <c r="D112" s="108">
        <v>7400</v>
      </c>
      <c r="E112" s="108">
        <v>7400</v>
      </c>
      <c r="F112" s="108">
        <v>7400</v>
      </c>
      <c r="G112" s="199">
        <v>9000</v>
      </c>
      <c r="H112" s="42" t="s">
        <v>100</v>
      </c>
    </row>
    <row r="113" spans="1:8" ht="12.75">
      <c r="A113" s="128">
        <v>101</v>
      </c>
      <c r="B113" s="85" t="s">
        <v>44</v>
      </c>
      <c r="C113" s="117">
        <f>SUM(C112)</f>
        <v>7400</v>
      </c>
      <c r="D113" s="100">
        <f>SUM(D112)</f>
        <v>7400</v>
      </c>
      <c r="E113" s="100">
        <f>SUM(E112)</f>
        <v>7400</v>
      </c>
      <c r="F113" s="100">
        <f>SUM(F112)</f>
        <v>7400</v>
      </c>
      <c r="G113" s="190">
        <f>SUM(G112)</f>
        <v>9000</v>
      </c>
      <c r="H113" s="45"/>
    </row>
    <row r="114" spans="1:8" ht="12.75">
      <c r="A114" s="128">
        <v>102</v>
      </c>
      <c r="B114" s="85"/>
      <c r="C114" s="125"/>
      <c r="D114" s="100"/>
      <c r="E114" s="100"/>
      <c r="F114" s="100"/>
      <c r="G114" s="190"/>
      <c r="H114" s="45"/>
    </row>
    <row r="115" spans="1:8" ht="13.5" thickBot="1">
      <c r="A115" s="128">
        <v>103</v>
      </c>
      <c r="B115" s="85" t="s">
        <v>132</v>
      </c>
      <c r="C115" s="125"/>
      <c r="D115" s="100"/>
      <c r="E115" s="100"/>
      <c r="F115" s="100"/>
      <c r="G115" s="165">
        <v>10000</v>
      </c>
      <c r="H115" s="45" t="s">
        <v>150</v>
      </c>
    </row>
    <row r="116" spans="1:8" ht="12.75">
      <c r="A116" s="128">
        <v>104</v>
      </c>
      <c r="B116" s="85"/>
      <c r="C116" s="125"/>
      <c r="D116" s="100"/>
      <c r="E116" s="100"/>
      <c r="F116" s="100"/>
      <c r="G116" s="242">
        <f>SUM(G115)</f>
        <v>10000</v>
      </c>
      <c r="H116" s="45"/>
    </row>
    <row r="117" spans="1:8" ht="12.75">
      <c r="A117" s="128">
        <v>105</v>
      </c>
      <c r="B117" s="51"/>
      <c r="C117" s="96"/>
      <c r="D117" s="105"/>
      <c r="E117" s="105"/>
      <c r="F117" s="105"/>
      <c r="G117" s="190"/>
      <c r="H117" s="45"/>
    </row>
    <row r="118" spans="1:8" ht="12.75">
      <c r="A118" s="128">
        <v>106</v>
      </c>
      <c r="B118" s="52" t="s">
        <v>28</v>
      </c>
      <c r="C118" s="39">
        <f>C26</f>
        <v>215</v>
      </c>
      <c r="D118" s="103">
        <f>D19</f>
        <v>152699.63</v>
      </c>
      <c r="E118" s="103">
        <f>E19</f>
        <v>202929.87775</v>
      </c>
      <c r="F118" s="103">
        <f>F19</f>
        <v>215332.0827</v>
      </c>
      <c r="G118" s="194">
        <v>383669.99</v>
      </c>
      <c r="H118" s="44"/>
    </row>
    <row r="119" spans="1:8" ht="12.75">
      <c r="A119" s="128">
        <v>107</v>
      </c>
      <c r="B119" s="51"/>
      <c r="C119" s="96"/>
      <c r="D119" s="100"/>
      <c r="E119" s="100"/>
      <c r="F119" s="100"/>
      <c r="G119" s="190"/>
      <c r="H119" s="45"/>
    </row>
    <row r="120" spans="1:8" ht="13.5" thickBot="1">
      <c r="A120" s="128">
        <v>108</v>
      </c>
      <c r="B120" s="52" t="s">
        <v>67</v>
      </c>
      <c r="C120" s="122" t="e">
        <f>+C113+C109+C95+C85+C75+C68+C64+C59+C52+#REF!+C79</f>
        <v>#REF!</v>
      </c>
      <c r="D120" s="109" t="e">
        <f>+D113+D109+D95+D85+D74+D68+D64+D59+#REF!+D49+D79</f>
        <v>#REF!</v>
      </c>
      <c r="E120" s="109" t="e">
        <f>+E113+E109+E95+E85+E74+E68+E64+E59+#REF!+E49+E79+#REF!</f>
        <v>#REF!</v>
      </c>
      <c r="F120" s="109" t="e">
        <f>+F113+F109+F95+F85+F74+F68+F64+F59+#REF!+F49+F79</f>
        <v>#REF!</v>
      </c>
      <c r="G120" s="109">
        <v>327012.26</v>
      </c>
      <c r="H120" s="48"/>
    </row>
    <row r="121" spans="1:8" ht="13.5" thickBot="1">
      <c r="A121" s="128">
        <v>109</v>
      </c>
      <c r="B121" s="52" t="s">
        <v>137</v>
      </c>
      <c r="C121" s="96"/>
      <c r="D121" s="100"/>
      <c r="E121" s="100"/>
      <c r="F121" s="100"/>
      <c r="G121" s="243">
        <v>30000</v>
      </c>
      <c r="H121" s="43"/>
    </row>
    <row r="122" spans="1:8" s="140" customFormat="1" ht="13.5" thickBot="1">
      <c r="A122" s="128">
        <v>110</v>
      </c>
      <c r="B122" s="52" t="s">
        <v>76</v>
      </c>
      <c r="C122" s="175" t="e">
        <f>C118-C120</f>
        <v>#REF!</v>
      </c>
      <c r="D122" s="176" t="e">
        <f>D118-D120</f>
        <v>#REF!</v>
      </c>
      <c r="E122" s="176" t="e">
        <f>E118-E120</f>
        <v>#REF!</v>
      </c>
      <c r="F122" s="176" t="e">
        <f>F118-F120</f>
        <v>#REF!</v>
      </c>
      <c r="G122" s="244">
        <v>26657.73</v>
      </c>
      <c r="H122" s="177">
        <v>0.08</v>
      </c>
    </row>
    <row r="123" spans="1:8" ht="13.5" thickTop="1">
      <c r="A123" s="128">
        <v>111</v>
      </c>
      <c r="B123" s="52" t="s">
        <v>141</v>
      </c>
      <c r="C123" s="96"/>
      <c r="D123" s="100"/>
      <c r="E123" s="100"/>
      <c r="F123" s="100"/>
      <c r="G123" s="190"/>
      <c r="H123" s="43"/>
    </row>
    <row r="124" spans="1:8" ht="13.5" thickBot="1">
      <c r="A124" s="129"/>
      <c r="B124" s="52" t="s">
        <v>79</v>
      </c>
      <c r="C124" s="123" t="e">
        <f>C122/C120</f>
        <v>#REF!</v>
      </c>
      <c r="D124" s="110" t="e">
        <f>D122/D120</f>
        <v>#REF!</v>
      </c>
      <c r="E124" s="110" t="e">
        <f>E122/E120</f>
        <v>#REF!</v>
      </c>
      <c r="F124" s="110" t="e">
        <f>F122/F120</f>
        <v>#REF!</v>
      </c>
      <c r="G124" s="235"/>
      <c r="H124" s="49" t="s">
        <v>89</v>
      </c>
    </row>
    <row r="125" spans="1:8" ht="14.25" thickBot="1" thickTop="1">
      <c r="A125" s="130"/>
      <c r="B125" s="60"/>
      <c r="C125" s="60"/>
      <c r="D125" s="111"/>
      <c r="E125" s="111"/>
      <c r="F125" s="111"/>
      <c r="G125" s="200"/>
      <c r="H125" s="62"/>
    </row>
    <row r="126" spans="1:8" ht="13.5" thickTop="1">
      <c r="A126" s="178"/>
      <c r="B126" s="63"/>
      <c r="C126" s="63"/>
      <c r="D126" s="112"/>
      <c r="E126" s="112"/>
      <c r="F126" s="112"/>
      <c r="G126" s="112"/>
      <c r="H126" s="64"/>
    </row>
    <row r="127" spans="1:8" ht="12.75">
      <c r="A127" s="178"/>
      <c r="B127" s="179"/>
      <c r="C127" s="179"/>
      <c r="D127" s="169"/>
      <c r="E127" s="169"/>
      <c r="F127" s="169"/>
      <c r="G127" s="169"/>
      <c r="H127" s="179"/>
    </row>
    <row r="128" spans="2:8" ht="12.75">
      <c r="B128" s="179"/>
      <c r="C128" s="179"/>
      <c r="D128" s="169"/>
      <c r="E128" s="169"/>
      <c r="F128" s="169"/>
      <c r="G128" s="169"/>
      <c r="H128" s="179"/>
    </row>
  </sheetData>
  <sheetProtection/>
  <printOptions gridLines="1"/>
  <pageMargins left="0.7" right="0.7" top="0.75" bottom="0.75" header="0.3" footer="0.3"/>
  <pageSetup fitToHeight="0" fitToWidth="1" horizontalDpi="600" verticalDpi="600" orientation="landscape" r:id="rId1"/>
  <headerFooter>
    <oddHeader>&amp;L&amp;D&amp;CTown of Lake Santeetlah General Fund
Proposed Budget FY 2017-2018
</oddHeader>
    <oddFooter>&amp;R&amp;P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64"/>
  <sheetViews>
    <sheetView showRowColHeaders="0" zoomScale="110" zoomScaleNormal="110" zoomScalePageLayoutView="87" workbookViewId="0" topLeftCell="A1">
      <selection activeCell="A22" sqref="A22"/>
    </sheetView>
  </sheetViews>
  <sheetFormatPr defaultColWidth="8.8515625" defaultRowHeight="12.75"/>
  <cols>
    <col min="1" max="1" width="5.57421875" style="137" customWidth="1"/>
    <col min="2" max="2" width="3.7109375" style="1" customWidth="1"/>
    <col min="3" max="3" width="43.57421875" style="1" customWidth="1"/>
    <col min="4" max="4" width="14.421875" style="23" hidden="1" customWidth="1"/>
    <col min="5" max="5" width="15.8515625" style="23" hidden="1" customWidth="1"/>
    <col min="6" max="6" width="16.421875" style="23" hidden="1" customWidth="1"/>
    <col min="7" max="7" width="16.00390625" style="23" customWidth="1"/>
    <col min="8" max="8" width="57.57421875" style="19" customWidth="1"/>
    <col min="9" max="9" width="11.7109375" style="3" customWidth="1"/>
    <col min="10" max="10" width="11.8515625" style="7" customWidth="1"/>
    <col min="11" max="11" width="8.8515625" style="1" customWidth="1"/>
    <col min="12" max="12" width="10.421875" style="1" customWidth="1"/>
    <col min="13" max="16384" width="8.8515625" style="1" customWidth="1"/>
  </cols>
  <sheetData>
    <row r="1" spans="1:10" s="6" customFormat="1" ht="54" customHeight="1" thickBot="1">
      <c r="A1" s="132" t="s">
        <v>77</v>
      </c>
      <c r="B1" s="251" t="s">
        <v>78</v>
      </c>
      <c r="C1" s="252"/>
      <c r="D1" s="90" t="s">
        <v>83</v>
      </c>
      <c r="E1" s="90" t="s">
        <v>82</v>
      </c>
      <c r="F1" s="90" t="s">
        <v>85</v>
      </c>
      <c r="G1" s="222" t="s">
        <v>152</v>
      </c>
      <c r="H1" s="91"/>
      <c r="I1" s="14"/>
      <c r="J1" s="5"/>
    </row>
    <row r="2" spans="1:10" s="6" customFormat="1" ht="12.75" customHeight="1">
      <c r="A2" s="133"/>
      <c r="B2" s="89"/>
      <c r="C2" s="54"/>
      <c r="D2" s="67"/>
      <c r="E2" s="68"/>
      <c r="F2" s="88" t="s">
        <v>92</v>
      </c>
      <c r="G2" s="201"/>
      <c r="H2" s="76"/>
      <c r="I2" s="14"/>
      <c r="J2" s="5"/>
    </row>
    <row r="3" spans="1:10" ht="12.75" customHeight="1">
      <c r="A3" s="134"/>
      <c r="B3" s="94" t="s">
        <v>5</v>
      </c>
      <c r="C3" s="17"/>
      <c r="D3" s="70"/>
      <c r="E3" s="20"/>
      <c r="F3" s="70"/>
      <c r="G3" s="202"/>
      <c r="H3" s="69"/>
      <c r="J3" s="29"/>
    </row>
    <row r="4" spans="1:10" ht="12.75" customHeight="1">
      <c r="A4" s="134">
        <v>1</v>
      </c>
      <c r="B4" s="226" t="s">
        <v>131</v>
      </c>
      <c r="C4" s="17"/>
      <c r="D4" s="70"/>
      <c r="E4" s="20"/>
      <c r="F4" s="70"/>
      <c r="G4" s="209">
        <v>20000</v>
      </c>
      <c r="H4" s="69"/>
      <c r="J4" s="29"/>
    </row>
    <row r="5" spans="1:10" ht="12.75">
      <c r="A5" s="134">
        <v>2</v>
      </c>
      <c r="B5" s="66"/>
      <c r="C5" s="17" t="s">
        <v>105</v>
      </c>
      <c r="D5" s="20">
        <v>8900</v>
      </c>
      <c r="E5" s="20">
        <v>8900</v>
      </c>
      <c r="F5" s="20">
        <v>9108</v>
      </c>
      <c r="G5" s="203">
        <v>24035</v>
      </c>
      <c r="H5" s="69"/>
      <c r="I5" s="15"/>
      <c r="J5" s="29"/>
    </row>
    <row r="6" spans="1:10" ht="12.75">
      <c r="A6" s="134">
        <f>A5+1</f>
        <v>3</v>
      </c>
      <c r="B6" s="66"/>
      <c r="C6" s="17" t="s">
        <v>81</v>
      </c>
      <c r="D6" s="20">
        <v>1750</v>
      </c>
      <c r="E6" s="20">
        <v>6000</v>
      </c>
      <c r="F6" s="20">
        <v>31500</v>
      </c>
      <c r="G6" s="203"/>
      <c r="H6" s="25"/>
      <c r="I6" s="15"/>
      <c r="J6" s="29"/>
    </row>
    <row r="7" spans="1:10" ht="12.75">
      <c r="A7" s="134">
        <f>A6+1</f>
        <v>4</v>
      </c>
      <c r="B7" s="66"/>
      <c r="C7" s="17" t="s">
        <v>65</v>
      </c>
      <c r="D7" s="20">
        <v>5500</v>
      </c>
      <c r="E7" s="20">
        <v>5500</v>
      </c>
      <c r="F7" s="20">
        <v>5700</v>
      </c>
      <c r="G7" s="203">
        <v>16334</v>
      </c>
      <c r="H7" s="139"/>
      <c r="I7" s="15"/>
      <c r="J7" s="29"/>
    </row>
    <row r="8" spans="1:10" ht="12.75">
      <c r="A8" s="134">
        <v>5</v>
      </c>
      <c r="B8" s="56"/>
      <c r="C8" s="17" t="s">
        <v>3</v>
      </c>
      <c r="D8" s="20">
        <v>25</v>
      </c>
      <c r="E8" s="20">
        <v>85</v>
      </c>
      <c r="F8" s="20">
        <v>85</v>
      </c>
      <c r="G8" s="203">
        <v>85</v>
      </c>
      <c r="H8" s="69"/>
      <c r="I8" s="15"/>
      <c r="J8" s="29"/>
    </row>
    <row r="9" spans="1:10" s="160" customFormat="1" ht="12.75">
      <c r="A9" s="153">
        <v>6</v>
      </c>
      <c r="B9" s="154"/>
      <c r="C9" s="155" t="s">
        <v>27</v>
      </c>
      <c r="D9" s="156">
        <v>100</v>
      </c>
      <c r="E9" s="156">
        <v>500</v>
      </c>
      <c r="F9" s="156">
        <v>500</v>
      </c>
      <c r="G9" s="204">
        <v>1000</v>
      </c>
      <c r="H9" s="157" t="s">
        <v>101</v>
      </c>
      <c r="I9" s="158"/>
      <c r="J9" s="159"/>
    </row>
    <row r="10" spans="1:10" s="160" customFormat="1" ht="12.75">
      <c r="A10" s="245">
        <v>7</v>
      </c>
      <c r="B10" s="246"/>
      <c r="C10" s="247" t="s">
        <v>160</v>
      </c>
      <c r="D10" s="248"/>
      <c r="E10" s="248"/>
      <c r="F10" s="248"/>
      <c r="G10" s="249">
        <v>10000</v>
      </c>
      <c r="H10" s="250"/>
      <c r="I10" s="158"/>
      <c r="J10" s="159"/>
    </row>
    <row r="11" spans="1:10" ht="13.5" thickBot="1">
      <c r="A11" s="135">
        <v>8</v>
      </c>
      <c r="B11" s="71"/>
      <c r="C11" s="28" t="s">
        <v>104</v>
      </c>
      <c r="D11" s="22">
        <v>45000</v>
      </c>
      <c r="E11" s="22">
        <v>45000</v>
      </c>
      <c r="F11" s="22">
        <v>46320</v>
      </c>
      <c r="G11" s="205">
        <v>62080</v>
      </c>
      <c r="H11" s="72"/>
      <c r="I11" s="15"/>
      <c r="J11" s="29"/>
    </row>
    <row r="12" spans="1:13" ht="12.75">
      <c r="A12" s="133">
        <v>9</v>
      </c>
      <c r="B12" s="36" t="s">
        <v>28</v>
      </c>
      <c r="C12" s="54"/>
      <c r="D12" s="73">
        <f>SUM(D5:D11)</f>
        <v>61275</v>
      </c>
      <c r="E12" s="73">
        <f>SUM(E5:E11)</f>
        <v>65985</v>
      </c>
      <c r="F12" s="73">
        <f>SUM(F5:F11)</f>
        <v>93213</v>
      </c>
      <c r="G12" s="206">
        <f>SUM(G4:G11)</f>
        <v>133534</v>
      </c>
      <c r="H12" s="74"/>
      <c r="I12" s="15"/>
      <c r="J12" s="29"/>
      <c r="K12" s="10"/>
      <c r="L12" s="10"/>
      <c r="M12" s="10"/>
    </row>
    <row r="13" spans="1:11" ht="12.75">
      <c r="A13" s="133">
        <v>10</v>
      </c>
      <c r="B13" s="66"/>
      <c r="C13" s="17"/>
      <c r="D13" s="70"/>
      <c r="E13" s="20"/>
      <c r="F13" s="70"/>
      <c r="G13" s="202"/>
      <c r="H13" s="69"/>
      <c r="I13" s="15"/>
      <c r="J13" s="29"/>
      <c r="K13" s="9"/>
    </row>
    <row r="14" spans="1:11" ht="12.75">
      <c r="A14" s="133">
        <v>11</v>
      </c>
      <c r="B14" s="95" t="s">
        <v>124</v>
      </c>
      <c r="C14" s="17"/>
      <c r="D14" s="70"/>
      <c r="E14" s="20"/>
      <c r="F14" s="70"/>
      <c r="G14" s="201"/>
      <c r="H14" s="76"/>
      <c r="I14" s="15"/>
      <c r="J14" s="29"/>
      <c r="K14" s="9"/>
    </row>
    <row r="15" spans="1:11" ht="12.75">
      <c r="A15" s="133">
        <v>12</v>
      </c>
      <c r="B15" s="53" t="s">
        <v>143</v>
      </c>
      <c r="C15" s="17"/>
      <c r="D15" s="70"/>
      <c r="E15" s="20"/>
      <c r="F15" s="70"/>
      <c r="G15" s="240">
        <v>11118.81</v>
      </c>
      <c r="H15" s="76"/>
      <c r="I15" s="15"/>
      <c r="J15" s="29"/>
      <c r="K15" s="9"/>
    </row>
    <row r="16" spans="1:11" ht="13.5" thickBot="1">
      <c r="A16" s="133">
        <v>13</v>
      </c>
      <c r="B16" s="53" t="s">
        <v>122</v>
      </c>
      <c r="C16" s="17"/>
      <c r="D16" s="70"/>
      <c r="E16" s="20"/>
      <c r="F16" s="70"/>
      <c r="G16" s="22">
        <v>2837.44</v>
      </c>
      <c r="H16" s="76"/>
      <c r="I16" s="15"/>
      <c r="J16" s="29"/>
      <c r="K16" s="9"/>
    </row>
    <row r="17" spans="1:11" ht="12.75">
      <c r="A17" s="133">
        <v>14</v>
      </c>
      <c r="B17" s="53" t="s">
        <v>123</v>
      </c>
      <c r="C17" s="17"/>
      <c r="D17" s="70"/>
      <c r="E17" s="20"/>
      <c r="F17" s="70"/>
      <c r="G17" s="213">
        <f>SUM(G15:G16)</f>
        <v>13956.25</v>
      </c>
      <c r="H17" s="76"/>
      <c r="I17" s="15"/>
      <c r="J17" s="29"/>
      <c r="K17" s="9"/>
    </row>
    <row r="18" spans="1:11" ht="12.75">
      <c r="A18" s="133">
        <v>15</v>
      </c>
      <c r="B18" s="53"/>
      <c r="C18" s="17"/>
      <c r="D18" s="70"/>
      <c r="E18" s="20"/>
      <c r="F18" s="70"/>
      <c r="G18" s="201"/>
      <c r="H18" s="76"/>
      <c r="I18" s="15"/>
      <c r="J18" s="29"/>
      <c r="K18" s="9"/>
    </row>
    <row r="19" spans="1:10" ht="12.75">
      <c r="A19" s="133">
        <v>16</v>
      </c>
      <c r="B19" s="95" t="s">
        <v>29</v>
      </c>
      <c r="C19" s="17"/>
      <c r="D19" s="70"/>
      <c r="E19" s="20"/>
      <c r="F19" s="70"/>
      <c r="G19" s="202"/>
      <c r="H19" s="69"/>
      <c r="I19" s="15"/>
      <c r="J19" s="29"/>
    </row>
    <row r="20" spans="1:8" ht="12.75">
      <c r="A20" s="133">
        <v>17</v>
      </c>
      <c r="B20" s="66"/>
      <c r="C20" s="17" t="s">
        <v>60</v>
      </c>
      <c r="D20" s="20">
        <v>3000</v>
      </c>
      <c r="E20" s="20">
        <v>3000</v>
      </c>
      <c r="F20" s="20">
        <v>4445</v>
      </c>
      <c r="G20" s="203">
        <v>4410</v>
      </c>
      <c r="H20" s="25" t="s">
        <v>133</v>
      </c>
    </row>
    <row r="21" spans="1:13" ht="12.75">
      <c r="A21" s="133">
        <v>18</v>
      </c>
      <c r="B21" s="66"/>
      <c r="C21" s="17" t="s">
        <v>74</v>
      </c>
      <c r="D21" s="20">
        <v>280</v>
      </c>
      <c r="E21" s="20">
        <v>280</v>
      </c>
      <c r="F21" s="20">
        <v>419</v>
      </c>
      <c r="G21" s="203">
        <v>378</v>
      </c>
      <c r="H21" s="25"/>
      <c r="I21" s="15"/>
      <c r="J21" s="30"/>
      <c r="K21" s="18"/>
      <c r="L21" s="18"/>
      <c r="M21" s="18"/>
    </row>
    <row r="22" spans="1:11" ht="12.75">
      <c r="A22" s="133">
        <f>A21+1</f>
        <v>19</v>
      </c>
      <c r="B22" s="66"/>
      <c r="C22" s="17" t="s">
        <v>66</v>
      </c>
      <c r="D22" s="20">
        <v>150</v>
      </c>
      <c r="E22" s="20">
        <v>225</v>
      </c>
      <c r="F22" s="20">
        <v>225</v>
      </c>
      <c r="G22" s="203">
        <v>250</v>
      </c>
      <c r="H22" s="69"/>
      <c r="I22" s="15"/>
      <c r="J22" s="15"/>
      <c r="K22" s="15"/>
    </row>
    <row r="23" spans="1:11" ht="12.75">
      <c r="A23" s="133">
        <f>A22+1</f>
        <v>20</v>
      </c>
      <c r="B23" s="66"/>
      <c r="C23" s="17" t="s">
        <v>59</v>
      </c>
      <c r="D23" s="20">
        <v>0</v>
      </c>
      <c r="E23" s="20">
        <v>0</v>
      </c>
      <c r="F23" s="20">
        <v>0</v>
      </c>
      <c r="G23" s="203">
        <v>716.07</v>
      </c>
      <c r="H23" s="25"/>
      <c r="I23" s="15"/>
      <c r="J23" s="15"/>
      <c r="K23" s="15"/>
    </row>
    <row r="24" spans="1:11" ht="12.75">
      <c r="A24" s="133">
        <f>A23+1</f>
        <v>21</v>
      </c>
      <c r="B24" s="66"/>
      <c r="C24" s="17" t="s">
        <v>48</v>
      </c>
      <c r="D24" s="20">
        <v>2321.43</v>
      </c>
      <c r="E24" s="20">
        <v>3090</v>
      </c>
      <c r="F24" s="20">
        <v>3898</v>
      </c>
      <c r="G24" s="203">
        <v>6930</v>
      </c>
      <c r="H24" s="40"/>
      <c r="I24" s="15"/>
      <c r="J24" s="15"/>
      <c r="K24" s="15"/>
    </row>
    <row r="25" spans="1:8" ht="12.75">
      <c r="A25" s="133">
        <f>A24+1</f>
        <v>22</v>
      </c>
      <c r="B25" s="66"/>
      <c r="C25" s="17" t="s">
        <v>11</v>
      </c>
      <c r="D25" s="20">
        <v>300</v>
      </c>
      <c r="E25" s="20">
        <v>350</v>
      </c>
      <c r="F25" s="20">
        <v>640</v>
      </c>
      <c r="G25" s="203">
        <v>1925</v>
      </c>
      <c r="H25" s="69"/>
    </row>
    <row r="26" spans="1:8" ht="12.75">
      <c r="A26" s="133">
        <v>21</v>
      </c>
      <c r="B26" s="66"/>
      <c r="C26" s="17" t="s">
        <v>120</v>
      </c>
      <c r="D26" s="20"/>
      <c r="E26" s="20"/>
      <c r="F26" s="20"/>
      <c r="G26" s="203">
        <v>300</v>
      </c>
      <c r="H26" s="69"/>
    </row>
    <row r="27" spans="1:8" ht="12.75">
      <c r="A27" s="133">
        <v>22</v>
      </c>
      <c r="B27" s="66"/>
      <c r="C27" s="17" t="s">
        <v>75</v>
      </c>
      <c r="D27" s="20">
        <v>0</v>
      </c>
      <c r="E27" s="20">
        <v>0</v>
      </c>
      <c r="F27" s="20">
        <v>284</v>
      </c>
      <c r="G27" s="203">
        <v>300</v>
      </c>
      <c r="H27" s="69"/>
    </row>
    <row r="28" spans="1:8" ht="12.75">
      <c r="A28" s="133">
        <v>24</v>
      </c>
      <c r="B28" s="66"/>
      <c r="C28" s="17" t="s">
        <v>12</v>
      </c>
      <c r="D28" s="20">
        <v>15400</v>
      </c>
      <c r="E28" s="20">
        <v>16959.74</v>
      </c>
      <c r="F28" s="20">
        <v>27557.2</v>
      </c>
      <c r="G28" s="203">
        <v>36449.98</v>
      </c>
      <c r="H28" s="25"/>
    </row>
    <row r="29" spans="1:8" ht="12.75">
      <c r="A29" s="133">
        <v>25</v>
      </c>
      <c r="B29" s="66"/>
      <c r="C29" s="17" t="s">
        <v>26</v>
      </c>
      <c r="D29" s="20">
        <v>1165</v>
      </c>
      <c r="E29" s="20">
        <v>1314.38</v>
      </c>
      <c r="F29" s="20">
        <v>2136</v>
      </c>
      <c r="G29" s="203">
        <v>3805.45</v>
      </c>
      <c r="H29" s="40"/>
    </row>
    <row r="30" spans="1:8" ht="12.75">
      <c r="A30" s="133">
        <v>26</v>
      </c>
      <c r="B30" s="66"/>
      <c r="C30" s="17" t="s">
        <v>146</v>
      </c>
      <c r="D30" s="20"/>
      <c r="E30" s="20"/>
      <c r="F30" s="20"/>
      <c r="G30" s="238" t="s">
        <v>147</v>
      </c>
      <c r="H30" s="40"/>
    </row>
    <row r="31" spans="1:8" ht="12.75">
      <c r="A31" s="133">
        <v>27</v>
      </c>
      <c r="B31" s="66"/>
      <c r="C31" s="17" t="s">
        <v>145</v>
      </c>
      <c r="D31" s="20"/>
      <c r="E31" s="20"/>
      <c r="F31" s="20"/>
      <c r="G31" s="203" t="s">
        <v>153</v>
      </c>
      <c r="H31" s="40"/>
    </row>
    <row r="32" spans="1:8" ht="12.75">
      <c r="A32" s="133">
        <v>28</v>
      </c>
      <c r="B32" s="66"/>
      <c r="C32" s="17" t="s">
        <v>144</v>
      </c>
      <c r="D32" s="20"/>
      <c r="E32" s="20"/>
      <c r="F32" s="20"/>
      <c r="G32" s="203">
        <v>1200</v>
      </c>
      <c r="H32" s="40"/>
    </row>
    <row r="33" spans="1:8" ht="12.75">
      <c r="A33" s="133">
        <v>29</v>
      </c>
      <c r="B33" s="66"/>
      <c r="C33" s="17" t="s">
        <v>106</v>
      </c>
      <c r="D33" s="20"/>
      <c r="E33" s="20"/>
      <c r="F33" s="20"/>
      <c r="G33" s="203">
        <v>1010.58</v>
      </c>
      <c r="H33" s="40"/>
    </row>
    <row r="34" spans="1:8" ht="12.75">
      <c r="A34" s="133">
        <v>30</v>
      </c>
      <c r="B34" s="66"/>
      <c r="C34" s="17" t="s">
        <v>13</v>
      </c>
      <c r="D34" s="20">
        <v>550</v>
      </c>
      <c r="E34" s="20">
        <v>550</v>
      </c>
      <c r="F34" s="20">
        <v>550</v>
      </c>
      <c r="G34" s="203">
        <v>800</v>
      </c>
      <c r="H34" s="69"/>
    </row>
    <row r="35" spans="1:10" ht="13.5" thickBot="1">
      <c r="A35" s="133">
        <f>A34+1</f>
        <v>31</v>
      </c>
      <c r="B35" s="71"/>
      <c r="C35" s="28" t="s">
        <v>127</v>
      </c>
      <c r="D35" s="22">
        <v>365</v>
      </c>
      <c r="E35" s="22">
        <v>320</v>
      </c>
      <c r="F35" s="22">
        <v>506</v>
      </c>
      <c r="G35" s="205">
        <v>829.5</v>
      </c>
      <c r="H35" s="27"/>
      <c r="I35" s="16"/>
      <c r="J35" s="11"/>
    </row>
    <row r="36" spans="1:10" ht="12.75">
      <c r="A36" s="133">
        <f>A35+1</f>
        <v>32</v>
      </c>
      <c r="B36" s="36" t="s">
        <v>30</v>
      </c>
      <c r="C36" s="54"/>
      <c r="D36" s="24">
        <f>SUM(D20:D35)</f>
        <v>23531.43</v>
      </c>
      <c r="E36" s="24">
        <f>SUM(E20:E35)</f>
        <v>26089.120000000003</v>
      </c>
      <c r="F36" s="24">
        <f>SUM(F20:F35)</f>
        <v>40660.2</v>
      </c>
      <c r="G36" s="207">
        <f>SUM(G20:G35)</f>
        <v>59304.58</v>
      </c>
      <c r="H36" s="74"/>
      <c r="I36" s="16"/>
      <c r="J36" s="11"/>
    </row>
    <row r="37" spans="1:10" ht="12.75">
      <c r="A37" s="133">
        <v>30</v>
      </c>
      <c r="B37" s="66"/>
      <c r="C37" s="34"/>
      <c r="D37" s="50"/>
      <c r="E37" s="20"/>
      <c r="F37" s="50"/>
      <c r="G37" s="208"/>
      <c r="H37" s="75"/>
      <c r="I37" s="16"/>
      <c r="J37" s="9"/>
    </row>
    <row r="38" spans="1:10" ht="12.75">
      <c r="A38" s="133">
        <v>31</v>
      </c>
      <c r="B38" s="33" t="s">
        <v>70</v>
      </c>
      <c r="C38" s="17"/>
      <c r="D38" s="70"/>
      <c r="E38" s="20"/>
      <c r="F38" s="70"/>
      <c r="G38" s="202"/>
      <c r="H38" s="69"/>
      <c r="I38" s="16"/>
      <c r="J38" s="8"/>
    </row>
    <row r="39" spans="1:10" ht="12.75">
      <c r="A39" s="133">
        <v>34</v>
      </c>
      <c r="B39" s="53"/>
      <c r="C39" s="17"/>
      <c r="D39" s="70"/>
      <c r="E39" s="20"/>
      <c r="F39" s="70"/>
      <c r="G39" s="202"/>
      <c r="H39" s="69"/>
      <c r="I39" s="16"/>
      <c r="J39" s="8"/>
    </row>
    <row r="40" spans="1:9" ht="12.75">
      <c r="A40" s="133">
        <v>35</v>
      </c>
      <c r="B40" s="95" t="s">
        <v>45</v>
      </c>
      <c r="C40" s="17"/>
      <c r="D40" s="70"/>
      <c r="E40" s="20"/>
      <c r="F40" s="70"/>
      <c r="G40" s="202"/>
      <c r="H40" s="69"/>
      <c r="I40" s="16"/>
    </row>
    <row r="41" spans="1:11" ht="12.75">
      <c r="A41" s="133">
        <v>36</v>
      </c>
      <c r="B41" s="66"/>
      <c r="C41" s="17" t="s">
        <v>31</v>
      </c>
      <c r="D41" s="37">
        <v>900</v>
      </c>
      <c r="E41" s="37">
        <v>900</v>
      </c>
      <c r="F41" s="20">
        <v>945</v>
      </c>
      <c r="G41" s="203">
        <v>1500</v>
      </c>
      <c r="H41" s="69"/>
      <c r="I41" s="16"/>
      <c r="J41" s="8"/>
      <c r="K41" s="8"/>
    </row>
    <row r="42" spans="1:9" ht="12.75">
      <c r="A42" s="133">
        <f>+A41+1</f>
        <v>37</v>
      </c>
      <c r="B42" s="66"/>
      <c r="C42" s="17" t="s">
        <v>32</v>
      </c>
      <c r="D42" s="37">
        <v>13500</v>
      </c>
      <c r="E42" s="37">
        <v>13500</v>
      </c>
      <c r="F42" s="37">
        <v>13500</v>
      </c>
      <c r="G42" s="209">
        <v>13500</v>
      </c>
      <c r="H42" s="69"/>
      <c r="I42" s="16"/>
    </row>
    <row r="43" spans="1:9" ht="12.75">
      <c r="A43" s="133">
        <v>38</v>
      </c>
      <c r="B43" s="66"/>
      <c r="C43" s="17" t="s">
        <v>46</v>
      </c>
      <c r="D43" s="20">
        <v>3500</v>
      </c>
      <c r="E43" s="20">
        <v>824</v>
      </c>
      <c r="F43" s="20">
        <v>824</v>
      </c>
      <c r="G43" s="203">
        <v>1160</v>
      </c>
      <c r="H43" s="69"/>
      <c r="I43" s="16"/>
    </row>
    <row r="44" spans="1:10" s="144" customFormat="1" ht="12.75">
      <c r="A44" s="133">
        <v>39</v>
      </c>
      <c r="B44" s="53"/>
      <c r="C44" s="17" t="s">
        <v>33</v>
      </c>
      <c r="D44" s="37">
        <v>2500</v>
      </c>
      <c r="E44" s="37">
        <v>2500</v>
      </c>
      <c r="F44" s="20">
        <v>2500</v>
      </c>
      <c r="G44" s="203">
        <v>1000</v>
      </c>
      <c r="H44" s="69"/>
      <c r="I44" s="146"/>
      <c r="J44" s="142"/>
    </row>
    <row r="45" spans="1:10" s="144" customFormat="1" ht="12.75">
      <c r="A45" s="133">
        <v>40</v>
      </c>
      <c r="B45" s="53"/>
      <c r="C45" s="17" t="s">
        <v>34</v>
      </c>
      <c r="D45" s="37">
        <v>7500</v>
      </c>
      <c r="E45" s="20">
        <v>10311</v>
      </c>
      <c r="F45" s="20">
        <v>10000</v>
      </c>
      <c r="G45" s="203">
        <v>10000</v>
      </c>
      <c r="H45" s="69" t="s">
        <v>125</v>
      </c>
      <c r="I45" s="146"/>
      <c r="J45" s="142"/>
    </row>
    <row r="46" spans="1:11" ht="12.75">
      <c r="A46" s="133">
        <v>42</v>
      </c>
      <c r="B46" s="66"/>
      <c r="C46" s="17" t="s">
        <v>35</v>
      </c>
      <c r="D46" s="37">
        <v>1000</v>
      </c>
      <c r="E46" s="20">
        <v>100</v>
      </c>
      <c r="F46" s="20">
        <v>200</v>
      </c>
      <c r="G46" s="203">
        <v>3000</v>
      </c>
      <c r="H46" s="69"/>
      <c r="I46" s="16"/>
      <c r="J46" s="11"/>
      <c r="K46" s="12"/>
    </row>
    <row r="47" spans="1:9" ht="12.75">
      <c r="A47" s="133">
        <v>43</v>
      </c>
      <c r="B47" s="66"/>
      <c r="C47" s="17" t="s">
        <v>36</v>
      </c>
      <c r="D47" s="37">
        <v>420</v>
      </c>
      <c r="E47" s="37">
        <v>420</v>
      </c>
      <c r="F47" s="20">
        <v>420</v>
      </c>
      <c r="G47" s="203">
        <v>420</v>
      </c>
      <c r="H47" s="69"/>
      <c r="I47" s="16"/>
    </row>
    <row r="48" spans="1:10" ht="12.75">
      <c r="A48" s="133">
        <v>44</v>
      </c>
      <c r="B48" s="66"/>
      <c r="C48" s="17" t="s">
        <v>62</v>
      </c>
      <c r="D48" s="37">
        <v>150</v>
      </c>
      <c r="E48" s="37">
        <v>275</v>
      </c>
      <c r="F48" s="20">
        <v>440</v>
      </c>
      <c r="G48" s="203">
        <v>200</v>
      </c>
      <c r="H48" s="25"/>
      <c r="I48" s="16"/>
      <c r="J48" s="11"/>
    </row>
    <row r="49" spans="1:9" ht="12.75">
      <c r="A49" s="133">
        <v>45</v>
      </c>
      <c r="B49" s="66"/>
      <c r="C49" s="17" t="s">
        <v>37</v>
      </c>
      <c r="D49" s="37">
        <v>8500</v>
      </c>
      <c r="E49" s="20">
        <v>10118.56</v>
      </c>
      <c r="F49" s="20">
        <v>10422</v>
      </c>
      <c r="G49" s="203">
        <v>6500</v>
      </c>
      <c r="H49" s="69"/>
      <c r="I49" s="13"/>
    </row>
    <row r="50" spans="1:9" ht="12.75">
      <c r="A50" s="133">
        <v>46</v>
      </c>
      <c r="B50" s="66"/>
      <c r="C50" s="17" t="s">
        <v>109</v>
      </c>
      <c r="D50" s="37"/>
      <c r="E50" s="20"/>
      <c r="F50" s="20"/>
      <c r="G50" s="241">
        <v>3000</v>
      </c>
      <c r="H50" s="69"/>
      <c r="I50" s="13"/>
    </row>
    <row r="51" spans="1:9" ht="13.5" thickBot="1">
      <c r="A51" s="133">
        <v>47</v>
      </c>
      <c r="B51" s="66"/>
      <c r="C51" s="17" t="s">
        <v>38</v>
      </c>
      <c r="D51" s="37">
        <v>354</v>
      </c>
      <c r="E51" s="37">
        <v>354</v>
      </c>
      <c r="F51" s="20">
        <v>354</v>
      </c>
      <c r="G51" s="22">
        <v>420</v>
      </c>
      <c r="H51" s="69"/>
      <c r="I51" s="13"/>
    </row>
    <row r="52" spans="1:8" ht="12.75">
      <c r="A52" s="133">
        <v>48</v>
      </c>
      <c r="B52" s="36" t="s">
        <v>39</v>
      </c>
      <c r="C52" s="54"/>
      <c r="D52" s="39">
        <f>SUM(D41:D51)</f>
        <v>38324</v>
      </c>
      <c r="E52" s="39">
        <f>SUM(E41:E51)</f>
        <v>39302.56</v>
      </c>
      <c r="F52" s="39">
        <f>SUM(F41:F51)</f>
        <v>39605</v>
      </c>
      <c r="G52" s="210">
        <f>SUM(G41:G51)</f>
        <v>40700</v>
      </c>
      <c r="H52" s="74"/>
    </row>
    <row r="53" spans="1:8" ht="12.75">
      <c r="A53" s="133">
        <v>49</v>
      </c>
      <c r="B53" s="228"/>
      <c r="C53" s="51"/>
      <c r="D53" s="229"/>
      <c r="E53" s="229"/>
      <c r="F53" s="229"/>
      <c r="G53" s="230"/>
      <c r="H53" s="231"/>
    </row>
    <row r="54" spans="1:8" ht="12.75">
      <c r="A54" s="133">
        <v>50</v>
      </c>
      <c r="B54" s="228"/>
      <c r="C54" s="51"/>
      <c r="D54" s="229"/>
      <c r="E54" s="229"/>
      <c r="F54" s="229"/>
      <c r="G54" s="230"/>
      <c r="H54" s="231"/>
    </row>
    <row r="55" spans="1:9" ht="13.5" thickBot="1">
      <c r="A55" s="133">
        <v>51</v>
      </c>
      <c r="B55" s="35"/>
      <c r="C55" s="61"/>
      <c r="D55" s="77"/>
      <c r="E55" s="77"/>
      <c r="F55" s="77"/>
      <c r="G55" s="211"/>
      <c r="H55" s="78"/>
      <c r="I55" s="16"/>
    </row>
    <row r="56" spans="1:10" ht="13.5" thickTop="1">
      <c r="A56" s="133">
        <v>52</v>
      </c>
      <c r="B56" s="79"/>
      <c r="C56" s="80"/>
      <c r="D56" s="81"/>
      <c r="E56" s="81"/>
      <c r="F56" s="81"/>
      <c r="G56" s="212"/>
      <c r="H56" s="82"/>
      <c r="I56" s="4"/>
      <c r="J56" s="7" t="s">
        <v>118</v>
      </c>
    </row>
    <row r="57" spans="1:10" s="2" customFormat="1" ht="12.75">
      <c r="A57" s="133">
        <v>53</v>
      </c>
      <c r="B57" s="36" t="s">
        <v>28</v>
      </c>
      <c r="C57" s="57"/>
      <c r="D57" s="21">
        <f>D12</f>
        <v>61275</v>
      </c>
      <c r="E57" s="21">
        <f>E12</f>
        <v>65985</v>
      </c>
      <c r="F57" s="21">
        <f>F12</f>
        <v>93213</v>
      </c>
      <c r="G57" s="213">
        <v>133534</v>
      </c>
      <c r="H57" s="74"/>
      <c r="I57" s="4"/>
      <c r="J57" s="8" t="s">
        <v>126</v>
      </c>
    </row>
    <row r="58" spans="1:10" ht="12.75">
      <c r="A58" s="133">
        <v>54</v>
      </c>
      <c r="B58" s="55"/>
      <c r="C58" s="54"/>
      <c r="D58" s="67"/>
      <c r="E58" s="67"/>
      <c r="F58" s="67"/>
      <c r="G58" s="201"/>
      <c r="H58" s="76"/>
      <c r="I58" s="4"/>
      <c r="J58" s="7" t="s">
        <v>119</v>
      </c>
    </row>
    <row r="59" spans="1:9" ht="13.5" thickBot="1">
      <c r="A59" s="133">
        <v>55</v>
      </c>
      <c r="B59" s="33" t="s">
        <v>67</v>
      </c>
      <c r="C59" s="17"/>
      <c r="D59" s="58">
        <f>D36+D52</f>
        <v>61855.43</v>
      </c>
      <c r="E59" s="58">
        <f>E36+E52</f>
        <v>65391.68</v>
      </c>
      <c r="F59" s="58" t="e">
        <f>F36+F52+#REF!</f>
        <v>#REF!</v>
      </c>
      <c r="G59" s="58">
        <v>113960.83</v>
      </c>
      <c r="H59" s="83"/>
      <c r="I59" s="4"/>
    </row>
    <row r="60" spans="1:9" ht="12.75">
      <c r="A60" s="133">
        <v>56</v>
      </c>
      <c r="B60" s="33" t="s">
        <v>138</v>
      </c>
      <c r="C60" s="17"/>
      <c r="D60" s="41"/>
      <c r="E60" s="41"/>
      <c r="F60" s="41"/>
      <c r="G60" s="236">
        <v>19573.17</v>
      </c>
      <c r="H60" s="69"/>
      <c r="I60" s="4"/>
    </row>
    <row r="61" spans="1:9" ht="13.5" thickBot="1">
      <c r="A61" s="133">
        <v>57</v>
      </c>
      <c r="B61" s="33" t="s">
        <v>76</v>
      </c>
      <c r="C61" s="17"/>
      <c r="D61" s="59">
        <f>D57-D59</f>
        <v>-580.4300000000003</v>
      </c>
      <c r="E61" s="59">
        <f>E57-E59</f>
        <v>593.3199999999997</v>
      </c>
      <c r="F61" s="59" t="e">
        <f>F57-F59</f>
        <v>#REF!</v>
      </c>
      <c r="G61" s="236"/>
      <c r="H61" s="26"/>
      <c r="I61" s="16"/>
    </row>
    <row r="62" spans="1:10" ht="13.5" thickTop="1">
      <c r="A62" s="133"/>
      <c r="B62" s="53"/>
      <c r="C62" s="17"/>
      <c r="D62" s="41"/>
      <c r="E62" s="41"/>
      <c r="F62" s="41"/>
      <c r="G62" s="214"/>
      <c r="H62" s="32"/>
      <c r="I62" s="16"/>
      <c r="J62" s="11"/>
    </row>
    <row r="63" spans="1:10" s="143" customFormat="1" ht="12.75">
      <c r="A63" s="147">
        <v>58</v>
      </c>
      <c r="B63" s="145" t="s">
        <v>79</v>
      </c>
      <c r="C63" s="148"/>
      <c r="D63" s="149">
        <f>D61/D59</f>
        <v>-0.009383654757553221</v>
      </c>
      <c r="E63" s="149">
        <f>E61/E59</f>
        <v>0.009073325536215</v>
      </c>
      <c r="F63" s="149" t="e">
        <f>F61/F59</f>
        <v>#REF!</v>
      </c>
      <c r="G63" s="237">
        <v>0.15</v>
      </c>
      <c r="H63" s="152" t="s">
        <v>89</v>
      </c>
      <c r="I63" s="150"/>
      <c r="J63" s="151"/>
    </row>
    <row r="64" spans="1:10" ht="13.5" thickBot="1">
      <c r="A64" s="136"/>
      <c r="B64" s="35"/>
      <c r="C64" s="61"/>
      <c r="D64" s="31"/>
      <c r="E64" s="31"/>
      <c r="F64" s="31"/>
      <c r="G64" s="215"/>
      <c r="H64" s="84"/>
      <c r="I64" s="16"/>
      <c r="J64" s="8"/>
    </row>
    <row r="65" ht="13.5" thickTop="1"/>
  </sheetData>
  <sheetProtection/>
  <mergeCells count="1">
    <mergeCell ref="B1:C1"/>
  </mergeCells>
  <conditionalFormatting sqref="D8">
    <cfRule type="cellIs" priority="1" dxfId="0" operator="greaterThan" stopIfTrue="1">
      <formula>"A9"</formula>
    </cfRule>
  </conditionalFormatting>
  <printOptions horizontalCentered="1"/>
  <pageMargins left="0.7" right="0.7" top="0.75" bottom="0.75" header="0.3" footer="0.3"/>
  <pageSetup fitToHeight="0" fitToWidth="1" horizontalDpi="600" verticalDpi="600" orientation="landscape" scale="63" r:id="rId1"/>
  <headerFooter alignWithMargins="0">
    <oddHeader>&amp;L&amp;D&amp;C&amp;14Town of Lake Santeetlah Water Fund
PROPOSED Budget FY 2017-2018 &amp;R&amp;14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and Carolyn Crabtree</dc:creator>
  <cp:keywords/>
  <dc:description/>
  <cp:lastModifiedBy>PEGGY CARVER</cp:lastModifiedBy>
  <cp:lastPrinted>2017-05-12T13:25:43Z</cp:lastPrinted>
  <dcterms:created xsi:type="dcterms:W3CDTF">2006-05-15T18:44:48Z</dcterms:created>
  <dcterms:modified xsi:type="dcterms:W3CDTF">2017-05-12T13:27:00Z</dcterms:modified>
  <cp:category/>
  <cp:version/>
  <cp:contentType/>
  <cp:contentStatus/>
</cp:coreProperties>
</file>